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89\SENS\AILE DES ECURIES\Z-25013-MOE ECURIESCLOSCOUV\07-PRO-DCE\0-Rendu\Z-25013-MOE ECURIESCLOSCOUV-PRO-DCE - consultation\"/>
    </mc:Choice>
  </mc:AlternateContent>
  <xr:revisionPtr revIDLastSave="0" documentId="8_{76237896-3B56-4DFD-95E6-7A7D77EAFC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H938" i="2"/>
  <c r="G938" i="2"/>
  <c r="J938" i="2" s="1"/>
  <c r="H933" i="2"/>
  <c r="G933" i="2"/>
  <c r="J933" i="2" s="1"/>
  <c r="K925" i="2"/>
  <c r="H925" i="2"/>
  <c r="G925" i="2"/>
  <c r="J925" i="2" s="1"/>
  <c r="K924" i="2"/>
  <c r="H924" i="2"/>
  <c r="G924" i="2"/>
  <c r="J924" i="2" s="1"/>
  <c r="H923" i="2"/>
  <c r="G923" i="2"/>
  <c r="J923" i="2" s="1"/>
  <c r="K915" i="2"/>
  <c r="H915" i="2"/>
  <c r="G915" i="2"/>
  <c r="J915" i="2" s="1"/>
  <c r="K914" i="2"/>
  <c r="J914" i="2"/>
  <c r="H914" i="2"/>
  <c r="G914" i="2"/>
  <c r="H913" i="2"/>
  <c r="G913" i="2"/>
  <c r="J913" i="2" s="1"/>
  <c r="H902" i="2"/>
  <c r="G902" i="2"/>
  <c r="J902" i="2" s="1"/>
  <c r="H897" i="2"/>
  <c r="G897" i="2"/>
  <c r="J897" i="2" s="1"/>
  <c r="J889" i="2"/>
  <c r="H889" i="2"/>
  <c r="G889" i="2"/>
  <c r="K880" i="2"/>
  <c r="H880" i="2"/>
  <c r="G880" i="2"/>
  <c r="J880" i="2" s="1"/>
  <c r="K879" i="2"/>
  <c r="H879" i="2"/>
  <c r="G879" i="2"/>
  <c r="J879" i="2" s="1"/>
  <c r="J878" i="2"/>
  <c r="H878" i="2"/>
  <c r="G878" i="2"/>
  <c r="H867" i="2"/>
  <c r="G867" i="2"/>
  <c r="J867" i="2" s="1"/>
  <c r="H862" i="2"/>
  <c r="G862" i="2"/>
  <c r="J862" i="2" s="1"/>
  <c r="H854" i="2"/>
  <c r="G854" i="2"/>
  <c r="J854" i="2" s="1"/>
  <c r="J843" i="2"/>
  <c r="H843" i="2"/>
  <c r="G843" i="2"/>
  <c r="H835" i="2"/>
  <c r="G835" i="2"/>
  <c r="J835" i="2" s="1"/>
  <c r="H820" i="2"/>
  <c r="G820" i="2"/>
  <c r="J820" i="2" s="1"/>
  <c r="F973" i="2" s="1"/>
  <c r="F976" i="2" s="1"/>
  <c r="J813" i="2"/>
  <c r="H813" i="2"/>
  <c r="G813" i="2"/>
  <c r="H804" i="2"/>
  <c r="G804" i="2"/>
  <c r="J804" i="2" s="1"/>
  <c r="H796" i="2"/>
  <c r="G796" i="2"/>
  <c r="J796" i="2" s="1"/>
  <c r="H791" i="2"/>
  <c r="G791" i="2"/>
  <c r="J791" i="2" s="1"/>
  <c r="J783" i="2"/>
  <c r="H783" i="2"/>
  <c r="G783" i="2"/>
  <c r="H775" i="2"/>
  <c r="G775" i="2"/>
  <c r="J775" i="2" s="1"/>
  <c r="H770" i="2"/>
  <c r="G770" i="2"/>
  <c r="J770" i="2" s="1"/>
  <c r="H755" i="2"/>
  <c r="G755" i="2"/>
  <c r="J755" i="2" s="1"/>
  <c r="J745" i="2"/>
  <c r="H745" i="2"/>
  <c r="G745" i="2"/>
  <c r="H735" i="2"/>
  <c r="G735" i="2"/>
  <c r="J735" i="2" s="1"/>
  <c r="H730" i="2"/>
  <c r="G730" i="2"/>
  <c r="J730" i="2" s="1"/>
  <c r="H725" i="2"/>
  <c r="G725" i="2"/>
  <c r="J725" i="2" s="1"/>
  <c r="H708" i="2"/>
  <c r="G708" i="2"/>
  <c r="J708" i="2" s="1"/>
  <c r="H703" i="2"/>
  <c r="G703" i="2"/>
  <c r="J703" i="2" s="1"/>
  <c r="H695" i="2"/>
  <c r="G695" i="2"/>
  <c r="J695" i="2" s="1"/>
  <c r="K680" i="2"/>
  <c r="J680" i="2"/>
  <c r="H680" i="2"/>
  <c r="G680" i="2"/>
  <c r="K679" i="2"/>
  <c r="H679" i="2"/>
  <c r="G679" i="2"/>
  <c r="J679" i="2" s="1"/>
  <c r="H678" i="2"/>
  <c r="J678" i="2" s="1"/>
  <c r="G678" i="2"/>
  <c r="H659" i="2"/>
  <c r="G659" i="2"/>
  <c r="J659" i="2" s="1"/>
  <c r="H654" i="2"/>
  <c r="G654" i="2"/>
  <c r="J654" i="2" s="1"/>
  <c r="K649" i="2"/>
  <c r="H649" i="2"/>
  <c r="G649" i="2"/>
  <c r="J649" i="2" s="1"/>
  <c r="K648" i="2"/>
  <c r="J648" i="2"/>
  <c r="H648" i="2"/>
  <c r="G648" i="2"/>
  <c r="J647" i="2"/>
  <c r="H647" i="2"/>
  <c r="G647" i="2"/>
  <c r="K631" i="2"/>
  <c r="H631" i="2"/>
  <c r="G631" i="2"/>
  <c r="J631" i="2" s="1"/>
  <c r="K630" i="2"/>
  <c r="J630" i="2"/>
  <c r="H630" i="2"/>
  <c r="G630" i="2"/>
  <c r="H629" i="2"/>
  <c r="J629" i="2" s="1"/>
  <c r="G629" i="2"/>
  <c r="K614" i="2"/>
  <c r="H614" i="2"/>
  <c r="G614" i="2"/>
  <c r="J614" i="2" s="1"/>
  <c r="K613" i="2"/>
  <c r="H613" i="2"/>
  <c r="J613" i="2" s="1"/>
  <c r="G613" i="2"/>
  <c r="H612" i="2"/>
  <c r="G612" i="2"/>
  <c r="J612" i="2" s="1"/>
  <c r="H585" i="2"/>
  <c r="G585" i="2"/>
  <c r="J585" i="2" s="1"/>
  <c r="H580" i="2"/>
  <c r="J580" i="2" s="1"/>
  <c r="G580" i="2"/>
  <c r="H573" i="2"/>
  <c r="G573" i="2"/>
  <c r="J573" i="2" s="1"/>
  <c r="H566" i="2"/>
  <c r="G566" i="2"/>
  <c r="J566" i="2" s="1"/>
  <c r="H559" i="2"/>
  <c r="G559" i="2"/>
  <c r="J559" i="2" s="1"/>
  <c r="H552" i="2"/>
  <c r="J552" i="2" s="1"/>
  <c r="G552" i="2"/>
  <c r="H545" i="2"/>
  <c r="G545" i="2"/>
  <c r="J545" i="2" s="1"/>
  <c r="H540" i="2"/>
  <c r="G540" i="2"/>
  <c r="J540" i="2" s="1"/>
  <c r="H535" i="2"/>
  <c r="G535" i="2"/>
  <c r="J535" i="2" s="1"/>
  <c r="H528" i="2"/>
  <c r="J528" i="2" s="1"/>
  <c r="G528" i="2"/>
  <c r="H521" i="2"/>
  <c r="G521" i="2"/>
  <c r="J521" i="2" s="1"/>
  <c r="H514" i="2"/>
  <c r="G514" i="2"/>
  <c r="J514" i="2" s="1"/>
  <c r="H507" i="2"/>
  <c r="G507" i="2"/>
  <c r="J507" i="2" s="1"/>
  <c r="H497" i="2"/>
  <c r="J497" i="2" s="1"/>
  <c r="G497" i="2"/>
  <c r="H482" i="2"/>
  <c r="G482" i="2"/>
  <c r="J482" i="2" s="1"/>
  <c r="H477" i="2"/>
  <c r="G477" i="2"/>
  <c r="J477" i="2" s="1"/>
  <c r="H472" i="2"/>
  <c r="J472" i="2" s="1"/>
  <c r="G472" i="2"/>
  <c r="H467" i="2"/>
  <c r="G467" i="2"/>
  <c r="J467" i="2" s="1"/>
  <c r="H460" i="2"/>
  <c r="G460" i="2"/>
  <c r="J460" i="2" s="1"/>
  <c r="H448" i="2"/>
  <c r="G448" i="2"/>
  <c r="J448" i="2" s="1"/>
  <c r="K443" i="2"/>
  <c r="J443" i="2"/>
  <c r="H443" i="2"/>
  <c r="G443" i="2"/>
  <c r="K442" i="2"/>
  <c r="J442" i="2"/>
  <c r="H442" i="2"/>
  <c r="G442" i="2"/>
  <c r="H441" i="2"/>
  <c r="G441" i="2"/>
  <c r="J441" i="2" s="1"/>
  <c r="H433" i="2"/>
  <c r="G433" i="2"/>
  <c r="J433" i="2" s="1"/>
  <c r="K428" i="2"/>
  <c r="H428" i="2"/>
  <c r="G428" i="2"/>
  <c r="J428" i="2" s="1"/>
  <c r="K427" i="2"/>
  <c r="H427" i="2"/>
  <c r="G427" i="2"/>
  <c r="J427" i="2" s="1"/>
  <c r="H426" i="2"/>
  <c r="G426" i="2"/>
  <c r="J426" i="2" s="1"/>
  <c r="J418" i="2"/>
  <c r="H418" i="2"/>
  <c r="G418" i="2"/>
  <c r="K413" i="2"/>
  <c r="J413" i="2"/>
  <c r="H413" i="2"/>
  <c r="G413" i="2"/>
  <c r="K412" i="2"/>
  <c r="H412" i="2"/>
  <c r="G412" i="2"/>
  <c r="J412" i="2" s="1"/>
  <c r="H411" i="2"/>
  <c r="J411" i="2" s="1"/>
  <c r="G411" i="2"/>
  <c r="H399" i="2"/>
  <c r="G399" i="2"/>
  <c r="J399" i="2" s="1"/>
  <c r="H391" i="2"/>
  <c r="G391" i="2"/>
  <c r="J391" i="2" s="1"/>
  <c r="H376" i="2"/>
  <c r="J376" i="2" s="1"/>
  <c r="G376" i="2"/>
  <c r="K371" i="2"/>
  <c r="H371" i="2"/>
  <c r="J371" i="2" s="1"/>
  <c r="G371" i="2"/>
  <c r="K370" i="2"/>
  <c r="H370" i="2"/>
  <c r="G370" i="2"/>
  <c r="J370" i="2" s="1"/>
  <c r="H369" i="2"/>
  <c r="G369" i="2"/>
  <c r="J369" i="2" s="1"/>
  <c r="J354" i="2"/>
  <c r="H354" i="2"/>
  <c r="G354" i="2"/>
  <c r="J343" i="2"/>
  <c r="H343" i="2"/>
  <c r="G343" i="2"/>
  <c r="K338" i="2"/>
  <c r="H338" i="2"/>
  <c r="G338" i="2"/>
  <c r="J338" i="2" s="1"/>
  <c r="K337" i="2"/>
  <c r="J337" i="2"/>
  <c r="H337" i="2"/>
  <c r="G337" i="2"/>
  <c r="H336" i="2"/>
  <c r="J336" i="2" s="1"/>
  <c r="G336" i="2"/>
  <c r="H321" i="2"/>
  <c r="G321" i="2"/>
  <c r="J321" i="2" s="1"/>
  <c r="H311" i="2"/>
  <c r="G311" i="2"/>
  <c r="J311" i="2" s="1"/>
  <c r="J302" i="2"/>
  <c r="H302" i="2"/>
  <c r="G302" i="2"/>
  <c r="H297" i="2"/>
  <c r="J297" i="2" s="1"/>
  <c r="G297" i="2"/>
  <c r="K290" i="2"/>
  <c r="H290" i="2"/>
  <c r="G290" i="2"/>
  <c r="J290" i="2" s="1"/>
  <c r="K289" i="2"/>
  <c r="H289" i="2"/>
  <c r="J289" i="2" s="1"/>
  <c r="G289" i="2"/>
  <c r="H288" i="2"/>
  <c r="G288" i="2"/>
  <c r="J288" i="2" s="1"/>
  <c r="K280" i="2"/>
  <c r="H280" i="2"/>
  <c r="G280" i="2"/>
  <c r="J280" i="2" s="1"/>
  <c r="K279" i="2"/>
  <c r="H279" i="2"/>
  <c r="G279" i="2"/>
  <c r="J279" i="2" s="1"/>
  <c r="J278" i="2"/>
  <c r="H278" i="2"/>
  <c r="G278" i="2"/>
  <c r="J266" i="2"/>
  <c r="H266" i="2"/>
  <c r="G266" i="2"/>
  <c r="H261" i="2"/>
  <c r="G261" i="2"/>
  <c r="J261" i="2" s="1"/>
  <c r="H256" i="2"/>
  <c r="G256" i="2"/>
  <c r="J256" i="2" s="1"/>
  <c r="J246" i="2"/>
  <c r="H246" i="2"/>
  <c r="G246" i="2"/>
  <c r="K239" i="2"/>
  <c r="H239" i="2"/>
  <c r="G239" i="2"/>
  <c r="J239" i="2" s="1"/>
  <c r="K238" i="2"/>
  <c r="H238" i="2"/>
  <c r="G238" i="2"/>
  <c r="J238" i="2" s="1"/>
  <c r="J237" i="2"/>
  <c r="H237" i="2"/>
  <c r="G237" i="2"/>
  <c r="H224" i="2"/>
  <c r="J224" i="2" s="1"/>
  <c r="G224" i="2"/>
  <c r="H219" i="2"/>
  <c r="G219" i="2"/>
  <c r="J219" i="2" s="1"/>
  <c r="H210" i="2"/>
  <c r="G210" i="2"/>
  <c r="J210" i="2" s="1"/>
  <c r="J203" i="2"/>
  <c r="H203" i="2"/>
  <c r="G203" i="2"/>
  <c r="H198" i="2"/>
  <c r="J198" i="2" s="1"/>
  <c r="G198" i="2"/>
  <c r="H191" i="2"/>
  <c r="G191" i="2"/>
  <c r="J191" i="2" s="1"/>
  <c r="H186" i="2"/>
  <c r="G186" i="2"/>
  <c r="J186" i="2" s="1"/>
  <c r="J181" i="2"/>
  <c r="H181" i="2"/>
  <c r="G181" i="2"/>
  <c r="H174" i="2"/>
  <c r="J174" i="2" s="1"/>
  <c r="G174" i="2"/>
  <c r="H169" i="2"/>
  <c r="G169" i="2"/>
  <c r="J169" i="2" s="1"/>
  <c r="H156" i="2"/>
  <c r="G156" i="2"/>
  <c r="J156" i="2" s="1"/>
  <c r="J151" i="2"/>
  <c r="H151" i="2"/>
  <c r="G151" i="2"/>
  <c r="H146" i="2"/>
  <c r="J146" i="2" s="1"/>
  <c r="G146" i="2"/>
  <c r="H141" i="2"/>
  <c r="G141" i="2"/>
  <c r="J141" i="2" s="1"/>
  <c r="H136" i="2"/>
  <c r="G136" i="2"/>
  <c r="J136" i="2" s="1"/>
  <c r="J131" i="2"/>
  <c r="H131" i="2"/>
  <c r="G131" i="2"/>
  <c r="H126" i="2"/>
  <c r="J126" i="2" s="1"/>
  <c r="G126" i="2"/>
  <c r="H121" i="2"/>
  <c r="G121" i="2"/>
  <c r="J121" i="2" s="1"/>
  <c r="J103" i="2"/>
  <c r="H103" i="2"/>
  <c r="G103" i="2"/>
  <c r="H96" i="2"/>
  <c r="J96" i="2" s="1"/>
  <c r="G96" i="2"/>
  <c r="H86" i="2"/>
  <c r="G86" i="2"/>
  <c r="J86" i="2" s="1"/>
  <c r="K81" i="2"/>
  <c r="H81" i="2"/>
  <c r="G81" i="2"/>
  <c r="J81" i="2" s="1"/>
  <c r="K80" i="2"/>
  <c r="H80" i="2"/>
  <c r="G80" i="2"/>
  <c r="J80" i="2" s="1"/>
  <c r="H79" i="2"/>
  <c r="G79" i="2"/>
  <c r="J79" i="2" s="1"/>
  <c r="H64" i="2"/>
  <c r="G64" i="2"/>
  <c r="J64" i="2" s="1"/>
  <c r="H51" i="2"/>
  <c r="J51" i="2" s="1"/>
  <c r="G51" i="2"/>
  <c r="K46" i="2"/>
  <c r="H46" i="2"/>
  <c r="J46" i="2" s="1"/>
  <c r="G46" i="2"/>
  <c r="K45" i="2"/>
  <c r="H45" i="2"/>
  <c r="G45" i="2"/>
  <c r="J45" i="2" s="1"/>
  <c r="H44" i="2"/>
  <c r="G44" i="2"/>
  <c r="J44" i="2" s="1"/>
  <c r="J29" i="2"/>
  <c r="H29" i="2"/>
  <c r="G29" i="2"/>
  <c r="J19" i="2"/>
  <c r="H19" i="2"/>
  <c r="G19" i="2"/>
  <c r="H14" i="2"/>
  <c r="G14" i="2"/>
  <c r="J14" i="2" s="1"/>
  <c r="G84" i="1"/>
  <c r="G82" i="1"/>
  <c r="G80" i="1"/>
  <c r="G78" i="1"/>
  <c r="E70" i="1"/>
  <c r="E63" i="1"/>
  <c r="E60" i="1"/>
  <c r="E20" i="1"/>
  <c r="E11" i="1"/>
  <c r="F944" i="2" l="1"/>
  <c r="F960" i="2"/>
  <c r="F943" i="2"/>
  <c r="F945" i="2" s="1"/>
  <c r="F954" i="2"/>
  <c r="F382" i="2"/>
  <c r="F381" i="2"/>
  <c r="F383" i="2" s="1"/>
  <c r="F963" i="2"/>
  <c r="F965" i="2" s="1"/>
  <c r="AA1" i="3" s="1"/>
  <c r="F953" i="2"/>
  <c r="C974" i="2"/>
  <c r="F949" i="2"/>
  <c r="F109" i="2"/>
  <c r="F108" i="2"/>
  <c r="F964" i="2"/>
  <c r="M974" i="2"/>
  <c r="F977" i="2" s="1"/>
  <c r="F978" i="2" s="1"/>
  <c r="F950" i="2"/>
  <c r="F488" i="2"/>
  <c r="F487" i="2"/>
  <c r="F489" i="2" s="1"/>
  <c r="F955" i="2"/>
  <c r="F591" i="2"/>
  <c r="F956" i="2"/>
  <c r="F592" i="2"/>
  <c r="F959" i="2"/>
  <c r="F825" i="2"/>
  <c r="F827" i="2" s="1"/>
  <c r="F826" i="2"/>
  <c r="F686" i="2"/>
  <c r="F685" i="2"/>
  <c r="F687" i="2" s="1"/>
  <c r="F957" i="2"/>
  <c r="F714" i="2"/>
  <c r="F713" i="2"/>
  <c r="F958" i="2"/>
  <c r="F110" i="2" l="1"/>
  <c r="F593" i="2"/>
  <c r="AA3" i="3"/>
  <c r="AA37" i="3"/>
  <c r="AA33" i="3"/>
  <c r="F715" i="2"/>
  <c r="AA4" i="3" l="1"/>
  <c r="AA27" i="3"/>
  <c r="AA12" i="3"/>
  <c r="AA42" i="3"/>
  <c r="AA7" i="3"/>
  <c r="AA24" i="3" l="1"/>
  <c r="AA23" i="3"/>
  <c r="AA13" i="3"/>
  <c r="AA43" i="3"/>
  <c r="AA15" i="3"/>
  <c r="AA32" i="3"/>
  <c r="AA5" i="3"/>
  <c r="AA18" i="3" l="1"/>
  <c r="AA6" i="3"/>
  <c r="AA9" i="3"/>
  <c r="AA16" i="3"/>
  <c r="AA28" i="3"/>
  <c r="AA29" i="3"/>
  <c r="AA46" i="3"/>
  <c r="AA7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93" i="3"/>
  <c r="AA14" i="3"/>
  <c r="AA94" i="3" l="1"/>
  <c r="AA90" i="3" s="1"/>
  <c r="AA47" i="3"/>
  <c r="AA38" i="3"/>
  <c r="AA11" i="3"/>
  <c r="AA41" i="3"/>
  <c r="AA21" i="3"/>
  <c r="AA22" i="3" s="1"/>
  <c r="AA19" i="3"/>
  <c r="AA10" i="3"/>
  <c r="AA50" i="3"/>
  <c r="AA34" i="3"/>
  <c r="AA25" i="3"/>
  <c r="AA17" i="3"/>
  <c r="AA75" i="3" s="1"/>
  <c r="AA67" i="3" s="1"/>
  <c r="AA59" i="3" s="1"/>
  <c r="AA49" i="3" s="1"/>
  <c r="AA31" i="3" s="1"/>
  <c r="AA30" i="3" l="1"/>
  <c r="AA86" i="3"/>
  <c r="AA81" i="3" s="1"/>
  <c r="AA74" i="3" s="1"/>
  <c r="AA66" i="3" s="1"/>
  <c r="AA58" i="3" s="1"/>
  <c r="AA48" i="3" s="1"/>
  <c r="AA77" i="3"/>
  <c r="AA95" i="3"/>
  <c r="AA91" i="3"/>
  <c r="AA35" i="3" s="1"/>
  <c r="AA63" i="3"/>
  <c r="AA55" i="3" s="1"/>
  <c r="AA40" i="3" s="1"/>
  <c r="AA82" i="3"/>
  <c r="AA51" i="3"/>
  <c r="AA96" i="3"/>
  <c r="AA92" i="3" s="1"/>
  <c r="AA71" i="3"/>
  <c r="AA79" i="3"/>
  <c r="AA20" i="3"/>
  <c r="AA69" i="3" s="1"/>
  <c r="AA61" i="3" s="1"/>
  <c r="AA53" i="3" s="1"/>
  <c r="AA36" i="3" s="1"/>
  <c r="AA39" i="3" l="1"/>
  <c r="AA88" i="3"/>
  <c r="AA84" i="3" s="1"/>
  <c r="AA78" i="3" s="1"/>
  <c r="AA70" i="3" s="1"/>
  <c r="AA62" i="3" s="1"/>
  <c r="AA54" i="3" s="1"/>
  <c r="AA98" i="3"/>
  <c r="AA2" i="3" s="1"/>
  <c r="C968" i="2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<sst xmlns="http://schemas.openxmlformats.org/spreadsheetml/2006/main" count="1424" uniqueCount="446">
  <si>
    <t>Dossier</t>
  </si>
  <si>
    <t>Date</t>
  </si>
  <si>
    <t>Phase</t>
  </si>
  <si>
    <t>Indice</t>
  </si>
  <si>
    <t>MAÎTRE D'OUVRAGE
DRAC de BOURGOGNE-FRANCHE-COMTÉ
39 Rue Vannerie CS 10578
21005 DIJON Cedex
Tél : 03.80.68.50.50</t>
  </si>
  <si>
    <t>MAÎTRE D'OEUVRE : 
    2BDM Architectes F. DIDIER ACMH
    60-62 rue d'Hauteville
    75010 PARIS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</si>
  <si>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</si>
  <si>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</si>
  <si>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</si>
  <si>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</si>
  <si>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</si>
  <si>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</si>
  <si>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</si>
  <si>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</si>
  <si>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</si>
  <si>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</si>
  <si>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</si>
  <si>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</si>
  <si>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</si>
  <si>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</si>
  <si>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</si>
  <si>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</si>
  <si>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</si>
  <si>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</si>
  <si>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</si>
  <si>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</si>
  <si>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</si>
  <si>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</si>
  <si>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</si>
  <si>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</si>
  <si>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</si>
  <si>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</si>
  <si>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</si>
  <si>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</si>
  <si>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</si>
  <si>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</si>
  <si>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</si>
  <si>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MAÇONNERIE - PIERRE DE TAILLE</t>
  </si>
  <si>
    <t>3.&amp;</t>
  </si>
  <si>
    <t>TRAITEMENT DES PAREMENTS</t>
  </si>
  <si>
    <t>2.1</t>
  </si>
  <si>
    <t>Traitement biocide des parements appareillés et en brique</t>
  </si>
  <si>
    <t>4.T</t>
  </si>
  <si>
    <t>2.1.1</t>
  </si>
  <si>
    <t>Dépose des éléments parasites et de la végétation de la façade Sud</t>
  </si>
  <si>
    <t>9.M.Z</t>
  </si>
  <si>
    <t>9.E.1.Localisations\Tranche Ferme</t>
  </si>
  <si>
    <t>Total Tranche Ferme</t>
  </si>
  <si>
    <t>9.R.Localisations\Tranche Ferme</t>
  </si>
  <si>
    <t>9.&amp;</t>
  </si>
  <si>
    <t>FT</t>
  </si>
  <si>
    <t>2.1.2</t>
  </si>
  <si>
    <t>Dépose des éléments parasites et de la végétation de la façade Nord</t>
  </si>
  <si>
    <t>2.1.3</t>
  </si>
  <si>
    <t>Traitement en façade Sud</t>
  </si>
  <si>
    <t>9.M.A</t>
  </si>
  <si>
    <t>2.1.4</t>
  </si>
  <si>
    <t>Traitement en façade Nord</t>
  </si>
  <si>
    <t>9.M.B</t>
  </si>
  <si>
    <t>9.E.1.Localisations\Tranche Optionnelle</t>
  </si>
  <si>
    <t>Total Tranche Optionnelle</t>
  </si>
  <si>
    <t>9.R.Localisations\Tranche Optionnelle</t>
  </si>
  <si>
    <t>2.1.5</t>
  </si>
  <si>
    <t>Traitement du fronton (par un restaurateur spécialisé)</t>
  </si>
  <si>
    <t>4.&amp;</t>
  </si>
  <si>
    <t>2.2</t>
  </si>
  <si>
    <t>Nettoyage des parements appareillés et en brique</t>
  </si>
  <si>
    <t>2.2.1</t>
  </si>
  <si>
    <t>Nettoyage en façade Sud</t>
  </si>
  <si>
    <t>2.2.2</t>
  </si>
  <si>
    <t>Nettoyage en façade Nord</t>
  </si>
  <si>
    <t>2.2.3</t>
  </si>
  <si>
    <t>Nettoyage du fronton (par un restaurateur spécialisé)</t>
  </si>
  <si>
    <t>2.3</t>
  </si>
  <si>
    <t>Dessalement, après analyses préalables</t>
  </si>
  <si>
    <t>2.3.1</t>
  </si>
  <si>
    <t>Dessalement en façade Sud (sur une hauteur d'environ 3,00 m)</t>
  </si>
  <si>
    <t>2.3.2</t>
  </si>
  <si>
    <t>Dessalement en façade Nord (sur une hauteur d'environ 2,00 m)</t>
  </si>
  <si>
    <t>Total H.T. :</t>
  </si>
  <si>
    <t>Total T.V.A. (20%) :</t>
  </si>
  <si>
    <t>Total T.T.C. :</t>
  </si>
  <si>
    <t>TRAVAUX DE PIERRE DE TAILLE</t>
  </si>
  <si>
    <t>3.T</t>
  </si>
  <si>
    <t>3.1</t>
  </si>
  <si>
    <t>Dépose-repose de pierre</t>
  </si>
  <si>
    <t>3.1.1</t>
  </si>
  <si>
    <t xml:space="preserve">Dépose préalable en démolition des emmarchements au droit des baies 00-02 et 00-016, compris porte </t>
  </si>
  <si>
    <t>3.1.2</t>
  </si>
  <si>
    <t>Dépose en démolition de l'emmarchement au droit des baies 00-014</t>
  </si>
  <si>
    <t>3.1.3</t>
  </si>
  <si>
    <t>Réouverture de la porte de remise 00-03</t>
  </si>
  <si>
    <t>3.1.4</t>
  </si>
  <si>
    <t>Réouverture de la porte de remise 00-06</t>
  </si>
  <si>
    <t>3.1.5</t>
  </si>
  <si>
    <t>Dépose-repose de la pierre d'appui moulurée de la baie 00-10 (repose en baie 00-17)</t>
  </si>
  <si>
    <t>3.1.6</t>
  </si>
  <si>
    <t>Dépose-repose de la pierre d'appui moulurée de la baie 00-09 (repose en baie 00-09)</t>
  </si>
  <si>
    <t>3.1.7</t>
  </si>
  <si>
    <t>Recalage de la pierre d'appui de la baie E0-17</t>
  </si>
  <si>
    <t>3.1.8</t>
  </si>
  <si>
    <t>Recalage des pierres des oculi E0-01, E0-07 et dalles d'appuis de fenêtres</t>
  </si>
  <si>
    <t>3.2</t>
  </si>
  <si>
    <t>Fourniture et pose de pierre</t>
  </si>
  <si>
    <t>3.2.1</t>
  </si>
  <si>
    <t>Fourniture et pose de grès gris de Fontainebleau</t>
  </si>
  <si>
    <t>3.2.1.1</t>
  </si>
  <si>
    <t>Pour le soubassement des portes rebouchées (baies 00-14 et 00-16)</t>
  </si>
  <si>
    <t>3.2.1.2</t>
  </si>
  <si>
    <t>Pour le soubassement de la façade Sud</t>
  </si>
  <si>
    <t>M3</t>
  </si>
  <si>
    <t>5.&amp;</t>
  </si>
  <si>
    <t>3.2.2</t>
  </si>
  <si>
    <t>Fourniture et pose de roche franche-fine de Saint-Maximin</t>
  </si>
  <si>
    <t>3.2.2.1</t>
  </si>
  <si>
    <t>Pour façades de lucarnes en façade Nord</t>
  </si>
  <si>
    <t>3.2.2.2</t>
  </si>
  <si>
    <t>Pour l'allège de baie 00-02 en façade Nord</t>
  </si>
  <si>
    <t>3.2.2.3</t>
  </si>
  <si>
    <t xml:space="preserve">Pour bandeau intermédiaire et encadrements en façade Nord </t>
  </si>
  <si>
    <t>3.2.3</t>
  </si>
  <si>
    <t>Fourniture et pose de pierre de Tercé</t>
  </si>
  <si>
    <t>3.2.3.1</t>
  </si>
  <si>
    <t xml:space="preserve">Provision pour l'entablement d'extrémité Ouest de la façade Nord </t>
  </si>
  <si>
    <t>3.2.3.2</t>
  </si>
  <si>
    <t xml:space="preserve">Recalage et adaptation de l'entablement d'extrémité Ouest de la façade Nord </t>
  </si>
  <si>
    <t>3.2.4</t>
  </si>
  <si>
    <t>Fourniture et pose de pierre demi-ferme de Tercé</t>
  </si>
  <si>
    <t>3.2.4.1</t>
  </si>
  <si>
    <t>Provision pour corniche et doucine du fronton triangulaire</t>
  </si>
  <si>
    <t>3.2.5</t>
  </si>
  <si>
    <t>Fourniture et pose de pierre dur de la Croix-Huyart</t>
  </si>
  <si>
    <t>3.2.5.1</t>
  </si>
  <si>
    <t>Pour l'allège de baie 00-02 en façade Nord, compris appui de baie</t>
  </si>
  <si>
    <t>3.2.5.2</t>
  </si>
  <si>
    <t>Pour le soubassement de la façade Nord</t>
  </si>
  <si>
    <t>3.3</t>
  </si>
  <si>
    <t>Ragréages en raccord</t>
  </si>
  <si>
    <t>3.3.1</t>
  </si>
  <si>
    <t>Pour la façade Nord</t>
  </si>
  <si>
    <t>3.3.1.1</t>
  </si>
  <si>
    <t xml:space="preserve">Provision pour ragréages en raccord </t>
  </si>
  <si>
    <t>3.3.2</t>
  </si>
  <si>
    <t>Pour le fronton (par un restaurateur spécialisé)</t>
  </si>
  <si>
    <t>3.3.2.1</t>
  </si>
  <si>
    <t>3.4</t>
  </si>
  <si>
    <t>Collage et goujonnage de pierre</t>
  </si>
  <si>
    <t>3.4.1</t>
  </si>
  <si>
    <t>Provision pour collage et goujonnage pour façade Nord</t>
  </si>
  <si>
    <t>3.4.2</t>
  </si>
  <si>
    <t xml:space="preserve">Provision pour collage et goujonnage pour façade Nord </t>
  </si>
  <si>
    <t>3.4.3</t>
  </si>
  <si>
    <t>Provision pour collage et goujonnage pour le fronton (par un restaurateur spécialisé)</t>
  </si>
  <si>
    <t>3.5</t>
  </si>
  <si>
    <t xml:space="preserve">Empiècements traditionnels </t>
  </si>
  <si>
    <t>3.5.1</t>
  </si>
  <si>
    <t>3.5.1.1</t>
  </si>
  <si>
    <t xml:space="preserve">Provision pour dimensions environ 20 x 40 x 20 cm </t>
  </si>
  <si>
    <t>3.5.1.2</t>
  </si>
  <si>
    <t xml:space="preserve">Provision pour dimensions environ 20 x 20 x 20 cm </t>
  </si>
  <si>
    <t>3.5.2</t>
  </si>
  <si>
    <t>3.5.2.1</t>
  </si>
  <si>
    <t>3.5.2.2</t>
  </si>
  <si>
    <t>3.6</t>
  </si>
  <si>
    <t>Pré-consolidation et consolidation définitive des parements du fronton (par un restaurateur spécialisé)</t>
  </si>
  <si>
    <t>3.6.1</t>
  </si>
  <si>
    <t>3.7</t>
  </si>
  <si>
    <t>Rejointoiement des parements</t>
  </si>
  <si>
    <t>3.7.1</t>
  </si>
  <si>
    <t>Rejointoiement en façade Sud</t>
  </si>
  <si>
    <t>3.7.2</t>
  </si>
  <si>
    <t>Rejointoiement en façade Nord</t>
  </si>
  <si>
    <t>3.7.3</t>
  </si>
  <si>
    <t>Rejointoiement en recherche du fronton (provision pour 50% de la surface - par un restaurateur spécialisé)</t>
  </si>
  <si>
    <t>3.8</t>
  </si>
  <si>
    <t>Patine d'harmonisation</t>
  </si>
  <si>
    <t>3.8.1</t>
  </si>
  <si>
    <t>Patine d'harmonisation en façade Sud</t>
  </si>
  <si>
    <t>3.8.2</t>
  </si>
  <si>
    <t>Patine d'harmonisation en façade Nord</t>
  </si>
  <si>
    <t>3.8.3</t>
  </si>
  <si>
    <t>Patine d'harmonisation du fronton (par un restaurateur spécialisé)en façade Nord</t>
  </si>
  <si>
    <t>TRAVAUX DE MOELLONS</t>
  </si>
  <si>
    <t>4.1</t>
  </si>
  <si>
    <t>Dépose en démolition</t>
  </si>
  <si>
    <t>4.1.1</t>
  </si>
  <si>
    <t>Dépose partielle en démolition des allèges des baies 00-09 et 00-17</t>
  </si>
  <si>
    <t>4.2</t>
  </si>
  <si>
    <t>Dépose-repose de moellons</t>
  </si>
  <si>
    <t>4.2.1</t>
  </si>
  <si>
    <t>Dépose-repose de l'arase des 2 travées est en façade Sud</t>
  </si>
  <si>
    <t>4.3</t>
  </si>
  <si>
    <t xml:space="preserve"> Remaillage de fissures, relancis de moellons, coulis de confortation</t>
  </si>
  <si>
    <t>4.3.1</t>
  </si>
  <si>
    <t xml:space="preserve">Provision de remaillage de fissures en façade </t>
  </si>
  <si>
    <t>ML</t>
  </si>
  <si>
    <t>4.3.2</t>
  </si>
  <si>
    <t xml:space="preserve">Provision de remaillage de fissures pour la consolidation de l'arase du comble </t>
  </si>
  <si>
    <t>4.3.3</t>
  </si>
  <si>
    <t xml:space="preserve">Relancis de moellons en façade </t>
  </si>
  <si>
    <t>4.3.4</t>
  </si>
  <si>
    <t xml:space="preserve">Provision de relancis de moellons pour la consolidation de l'arase du comble  </t>
  </si>
  <si>
    <t>4.3.5</t>
  </si>
  <si>
    <t xml:space="preserve">Coulis de confortation en façade </t>
  </si>
  <si>
    <t>KG</t>
  </si>
  <si>
    <t>4.3.6</t>
  </si>
  <si>
    <t xml:space="preserve">Provision de coulis de confortation pour la consolidation de l'arase du comble   </t>
  </si>
  <si>
    <t>4.3.7</t>
  </si>
  <si>
    <t>Fourniture et pose de moellons pour le bouchement des baies 00-10, 00-12, 00-14, 00-15, 00-16, E0-10 et E0-16, compris dépose en conservation des barres d'appui des baies E0-10 et E0-16</t>
  </si>
  <si>
    <t>4.3.8</t>
  </si>
  <si>
    <t>Fourniture et pose de moellons pour le bouchement des ébrasements intérieurs des baies E0-10 et E0-16, compris dépose du sol en tomette</t>
  </si>
  <si>
    <t>4.3.9</t>
  </si>
  <si>
    <t>Fourniture et pose de boutisses en moellons pour la consolidation de l'arase du comble</t>
  </si>
  <si>
    <t>4.3.10</t>
  </si>
  <si>
    <t>Création d'empochements pour la pose de boutisses pour la consolidation de l'arase du comble</t>
  </si>
  <si>
    <t>4.3.11</t>
  </si>
  <si>
    <t>Fourniture et pose de moellons pour remontage de la baie 00-02</t>
  </si>
  <si>
    <t>TRAVAUX DE BRIQUES</t>
  </si>
  <si>
    <t>5.1</t>
  </si>
  <si>
    <t>Piochement des encadrements en brique</t>
  </si>
  <si>
    <t>5.1.1</t>
  </si>
  <si>
    <t>Piochement des encadrements en brique des baies 00-10, 00-12, 00-14, 00-15 et 00-16</t>
  </si>
  <si>
    <t>5.2</t>
  </si>
  <si>
    <t>Restauration de parements en briques</t>
  </si>
  <si>
    <t>5.2.1</t>
  </si>
  <si>
    <t>Restauration  de la corniche en brique et encadrements</t>
  </si>
  <si>
    <t>5.2.1.1</t>
  </si>
  <si>
    <t>Dépose-repose de la corniche en brique des 2 travées Est en façade Sud</t>
  </si>
  <si>
    <t>5.2.1.2</t>
  </si>
  <si>
    <t xml:space="preserve">Nettoyage des briques </t>
  </si>
  <si>
    <t>5.2.1.3</t>
  </si>
  <si>
    <t>Relancis de brique en recherche</t>
  </si>
  <si>
    <t>5.2.1.4</t>
  </si>
  <si>
    <t>Rejointoiement en recherche</t>
  </si>
  <si>
    <t>5.2.1.5</t>
  </si>
  <si>
    <t>Mise en oeuvre d'un badigeon compris eau forte et retraçage des joints à la chaux</t>
  </si>
  <si>
    <t>5.2.1.6</t>
  </si>
  <si>
    <t>Restitution des encadrements en brique pour l'adaptation des baies 00-09 et 00-17</t>
  </si>
  <si>
    <t>5.2.1.7</t>
  </si>
  <si>
    <t xml:space="preserve">Réfection en raccord des encadrements en brique, compris dépose des scellements des volets </t>
  </si>
  <si>
    <t>5.2.2</t>
  </si>
  <si>
    <t>Restauration  des souches de cheminées</t>
  </si>
  <si>
    <t>5.2.2.1</t>
  </si>
  <si>
    <t>Dépose-repose de brique de la souche de cheminée Est</t>
  </si>
  <si>
    <t>5.2.2.2</t>
  </si>
  <si>
    <t>5.2.2.3</t>
  </si>
  <si>
    <t>5.2.2.4</t>
  </si>
  <si>
    <t>5.2.2.5</t>
  </si>
  <si>
    <t>5.2.2.6</t>
  </si>
  <si>
    <t>Restitution des couronnements en brique à dents d'engrenage compris mitrons en terre cuite et glacis en mortier romain</t>
  </si>
  <si>
    <t>TRAVAUX D'ENDUIT</t>
  </si>
  <si>
    <t>6.1</t>
  </si>
  <si>
    <t>Purge générale des enduits</t>
  </si>
  <si>
    <t>6.1.1</t>
  </si>
  <si>
    <t>Purge générale des enduits en façade</t>
  </si>
  <si>
    <t>6.2</t>
  </si>
  <si>
    <t>Mise en oeuvre d'enduit</t>
  </si>
  <si>
    <t>6.2.1</t>
  </si>
  <si>
    <t>Mise en oeuvre de dégrossis en mortier d'assainissement au rez-de-chaussée</t>
  </si>
  <si>
    <t>6.2.2</t>
  </si>
  <si>
    <t>Mise en oeuvre d'enduit fin lissé</t>
  </si>
  <si>
    <t>6.2.3</t>
  </si>
  <si>
    <t>Mise en oeuvre d'enduit fin lissé pour les baies E0-10 et E0-16</t>
  </si>
  <si>
    <t>6.2.4</t>
  </si>
  <si>
    <t>Mise en oeuvre de table d'enduit jeté au balai en façade Sud</t>
  </si>
  <si>
    <t>6.3</t>
  </si>
  <si>
    <t>Badigeon d'harmonisation</t>
  </si>
  <si>
    <t>6.3.1</t>
  </si>
  <si>
    <t xml:space="preserve">Badigeon d'harmonisation en façade </t>
  </si>
  <si>
    <t>TRAVAUX DE PAVAGE</t>
  </si>
  <si>
    <t>7.1</t>
  </si>
  <si>
    <t>Révision de pavage</t>
  </si>
  <si>
    <t>7.1.1</t>
  </si>
  <si>
    <t>Révision du pavage existant dans la cour au droit de la façade Nord</t>
  </si>
  <si>
    <t>7.2</t>
  </si>
  <si>
    <t>Fourniture et pose de pavés</t>
  </si>
  <si>
    <t>7.2.1</t>
  </si>
  <si>
    <t>Fourniture et pose de pavés de Fontainebleau, compris forme de pose dans la cour au droit de la façade Nord</t>
  </si>
  <si>
    <t>7.2.2</t>
  </si>
  <si>
    <t>Fourniture et pose de pavés de Fontainebleau, compris forme de pose à l'emplacement de l'emmarchement, des jardinières déposés et des seuils en pavés des porte de remises</t>
  </si>
  <si>
    <t>TRAVAUX EN INTÉRIEUR</t>
  </si>
  <si>
    <t>8.1</t>
  </si>
  <si>
    <t>Décaissement de sol</t>
  </si>
  <si>
    <t>8.1.1</t>
  </si>
  <si>
    <t>Décaissement du sol des pièces PAE00-01 et PAE00-02, compris sol moderne</t>
  </si>
  <si>
    <t>8.1.2</t>
  </si>
  <si>
    <t>Dépose de la cloison et de sa porte</t>
  </si>
  <si>
    <t>8.1.3</t>
  </si>
  <si>
    <t>Provision pour traitement éventuel des maçonneries en élévation dégradées lors du décaissement</t>
  </si>
  <si>
    <t>8.2</t>
  </si>
  <si>
    <t>Remblaiement en grave compacté</t>
  </si>
  <si>
    <t>8.2.1</t>
  </si>
  <si>
    <t>8.3</t>
  </si>
  <si>
    <t>Dépose en démolition de cloisons</t>
  </si>
  <si>
    <t>8.3.1</t>
  </si>
  <si>
    <t>8.4</t>
  </si>
  <si>
    <t>Purge des plafonds et paillasses en plâtre</t>
  </si>
  <si>
    <t>8.4.1</t>
  </si>
  <si>
    <t>8.4.2</t>
  </si>
  <si>
    <t>Fourniture et pose d'un échafaudage roulant</t>
  </si>
  <si>
    <t>8.5</t>
  </si>
  <si>
    <t>Dépose-repose des scellements des bois des abouts de poutre</t>
  </si>
  <si>
    <t>8.5.1</t>
  </si>
  <si>
    <t>8.6</t>
  </si>
  <si>
    <t>Dépose-repose de carreaux de terre cuite</t>
  </si>
  <si>
    <t>8.6.1</t>
  </si>
  <si>
    <t>8.6.2</t>
  </si>
  <si>
    <t>Provision pour fourniture et pose de carreaux de terre cuite en remplacement des carreaux détériorés</t>
  </si>
  <si>
    <t>8.7</t>
  </si>
  <si>
    <t>Réparation provisoire de l'escalier Ouest</t>
  </si>
  <si>
    <t>8.7.1</t>
  </si>
  <si>
    <t>8.8</t>
  </si>
  <si>
    <t>Mise en œuvre de cloisons en carreaux de plâtre CF 2H</t>
  </si>
  <si>
    <t>8.8.1</t>
  </si>
  <si>
    <t>Mise en œuvre de cloisons en carreaux de plâtre CF 2H (ouverture 01-18)</t>
  </si>
  <si>
    <t>8.8.2</t>
  </si>
  <si>
    <t>Mise en œuvre de cloisons en carreaux de plâtre CF 2H (Option 1 : Cloisons en carreaux de plâtre CF 2H)</t>
  </si>
  <si>
    <t xml:space="preserve"> Option</t>
  </si>
  <si>
    <t>TRAVAUX DIVERS</t>
  </si>
  <si>
    <t>9.1</t>
  </si>
  <si>
    <t>Déménagement du comble</t>
  </si>
  <si>
    <t>9.1.1</t>
  </si>
  <si>
    <t>J</t>
  </si>
  <si>
    <t>9.2</t>
  </si>
  <si>
    <t xml:space="preserve">Bouchement des feuillures et de la réservation modernes </t>
  </si>
  <si>
    <t>9.2.1</t>
  </si>
  <si>
    <t>Bouchement des feuillures et de la réservation modernes dans les soubassements des tableaux des portes 00-04 et 00-05</t>
  </si>
  <si>
    <t>9.3</t>
  </si>
  <si>
    <t xml:space="preserve"> Mise en peinture en trompe l'œil</t>
  </si>
  <si>
    <t>9.3.1</t>
  </si>
  <si>
    <t xml:space="preserve"> Mise en peinture en trompe l'œil des baies E0-10, E0-16 et 01-16</t>
  </si>
  <si>
    <t>9.4</t>
  </si>
  <si>
    <t>Fermeture provisoire en carreaux de plâtre au droit de la baie 00-02</t>
  </si>
  <si>
    <t>9.4.1</t>
  </si>
  <si>
    <t>Fermeture provisoire en carreaux de plâtre au droit de la baie 00-02 et 00-16</t>
  </si>
  <si>
    <t>9.4.2</t>
  </si>
  <si>
    <t>Dépose de la cloison en carreaux de plâtre au droit de la baie 00-02 et 00-16</t>
  </si>
  <si>
    <t>9.5</t>
  </si>
  <si>
    <t xml:space="preserve">Calfeutrement des menuiseries aux deux faces </t>
  </si>
  <si>
    <t>9.5.1</t>
  </si>
  <si>
    <t>9.6</t>
  </si>
  <si>
    <t>Remise en état des réseaux enterrés sous la cour en avant de l'aile des écuries</t>
  </si>
  <si>
    <t>9.6.1</t>
  </si>
  <si>
    <t>9.7</t>
  </si>
  <si>
    <t xml:space="preserve">Travaux d'accompagnement aux différents lots </t>
  </si>
  <si>
    <t>9.7.1</t>
  </si>
  <si>
    <t>Provision pour la tranche ferme</t>
  </si>
  <si>
    <t>9.7.2</t>
  </si>
  <si>
    <t>Provision pour la tranche optionnelle</t>
  </si>
  <si>
    <t>9.8</t>
  </si>
  <si>
    <t>Travaux en dépenses contrôlées</t>
  </si>
  <si>
    <t>9.8.1</t>
  </si>
  <si>
    <t>Heures d'ouvriers</t>
  </si>
  <si>
    <t>H</t>
  </si>
  <si>
    <t>9.8.2</t>
  </si>
  <si>
    <t>Heures d'aide ouvriers</t>
  </si>
  <si>
    <t>9.9</t>
  </si>
  <si>
    <t>Dossier des ouvrages exécutés (DOE)</t>
  </si>
  <si>
    <t>9.9.1</t>
  </si>
  <si>
    <t>9.9.2</t>
  </si>
  <si>
    <t xml:space="preserve">Dossier des ouvrages exécutés (DOE) </t>
  </si>
  <si>
    <t>RECAPITULATIF
Lot n°2 MAÇONNERIE - PIERRE DE TAILLE</t>
  </si>
  <si>
    <t>RECAPITULATIF DES LOCALISATIONS</t>
  </si>
  <si>
    <t>Tranche Ferme</t>
  </si>
  <si>
    <t>Tranche Optionnelle</t>
  </si>
  <si>
    <t>RECAPITULATIF DES CHAPITRES</t>
  </si>
  <si>
    <t>2 - TRAITEMENT DES PAREMENTS</t>
  </si>
  <si>
    <t>3 - TRAVAUX DE PIERRE DE TAILLE</t>
  </si>
  <si>
    <t>4 - TRAVAUX DE MOELLONS</t>
  </si>
  <si>
    <t>5 - TRAVAUX DE BRIQUES</t>
  </si>
  <si>
    <t>6 - TRAVAUX D'ENDUIT</t>
  </si>
  <si>
    <t>7 - TRAVAUX DE PAVAGE</t>
  </si>
  <si>
    <t>8 - TRAVAUX EN INTÉRIEUR</t>
  </si>
  <si>
    <t>9 - TRAVAUX DIVERS</t>
  </si>
  <si>
    <t>Total du lot MAÇONNERIE - PIERRE DE TAILLE</t>
  </si>
  <si>
    <t xml:space="preserve">Soit en toutes lettres TTC : </t>
  </si>
  <si>
    <t>RECAPITULATIF OPTION</t>
  </si>
  <si>
    <t xml:space="preserve"> Option 1 : Cloisons en carreaux de plâtre CF 2H</t>
  </si>
  <si>
    <t xml:space="preserve"> 	 Mise en œuvre de cloisons en carreaux de plâtre CF 2H</t>
  </si>
  <si>
    <t>Sous-total Option 1 : Cloisons en carreaux de plâtre CF 2H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</si>
  <si>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</si>
  <si>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</si>
  <si>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</si>
  <si>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</si>
  <si>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</si>
  <si>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</si>
  <si>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</si>
  <si>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</si>
  <si>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</si>
  <si>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</si>
  <si>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</si>
  <si>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</si>
  <si>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</si>
  <si>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</si>
  <si>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</si>
  <si>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</si>
  <si>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</si>
  <si>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</si>
  <si>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</si>
  <si>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</si>
  <si>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</si>
  <si>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</si>
  <si>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</si>
  <si>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</si>
  <si>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</si>
  <si>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</si>
  <si>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</si>
  <si>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</si>
  <si>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</si>
  <si>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</si>
  <si>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</si>
  <si>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</si>
  <si>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</si>
  <si>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</si>
  <si>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SENS - PALAIS ARCHIÉPISCOPAL 
AILE DES ÉCURIES 
Restauration du clos et du couvert</t>
  </si>
  <si>
    <t>Z-25013</t>
  </si>
  <si>
    <t>09/09/2025</t>
  </si>
  <si>
    <t>DCE</t>
  </si>
  <si>
    <t>89100 SENS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</si>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</sst>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€];[Red]\-#,##0.00\ [$€]"/>
    <numFmt numFmtId="165" formatCode="#,##0.000"/>
    <numFmt numFmtId="166" formatCode="#,##0.0"/>
    <numFmt numFmtId="167" formatCode="00000"/>
    <numFmt numFmtId="168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2" xfId="0" applyFont="1" applyBorder="1" applyAlignment="1" applyProtection="1">
      <alignment vertical="top" wrapText="1"/>
      <protection locked="0"/>
    </xf>
    <xf numFmtId="0" fontId="10" fillId="0" borderId="13" xfId="0" applyFont="1" applyBorder="1" applyAlignment="1">
      <alignment horizontal="right" vertical="top" wrapText="1"/>
    </xf>
    <xf numFmtId="3" fontId="10" fillId="0" borderId="13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13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165" fontId="10" fillId="0" borderId="13" xfId="0" applyNumberFormat="1" applyFont="1" applyBorder="1" applyAlignment="1">
      <alignment horizontal="right" vertical="top" wrapText="1"/>
    </xf>
    <xf numFmtId="166" fontId="1" fillId="0" borderId="9" xfId="0" applyNumberFormat="1" applyFont="1" applyBorder="1" applyAlignment="1">
      <alignment horizontal="right" vertical="top" wrapText="1"/>
    </xf>
    <xf numFmtId="166" fontId="10" fillId="0" borderId="13" xfId="0" applyNumberFormat="1" applyFont="1" applyBorder="1" applyAlignment="1">
      <alignment horizontal="right"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164" fontId="12" fillId="0" borderId="22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27</xdr:row>
      <xdr:rowOff>0</xdr:rowOff>
    </xdr:from>
    <xdr:to>
      <xdr:col>7</xdr:col>
      <xdr:colOff>546660</xdr:colOff>
      <xdr:row>44</xdr:row>
      <xdr:rowOff>114043</xdr:rowOff>
    </xdr:to>
    <xdr:pic>
      <xdr:nvPicPr>
        <xdr:cNvPr id="2" name="Picture 1" descr="{bdf15386-052a-4c9c-bb28-2694465bc0a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3275" y="3086100"/>
          <a:ext cx="277551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041256a2-d889-4f90-a73f-17f9833297aa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5"/>
      <c r="F2" s="55"/>
      <c r="G2" s="55"/>
      <c r="H2" s="55"/>
      <c r="I2" s="8"/>
    </row>
    <row r="3" spans="2:9" ht="9" customHeight="1" x14ac:dyDescent="0.25">
      <c r="B3" s="5"/>
      <c r="C3" s="6"/>
      <c r="D3" s="7"/>
      <c r="E3" s="55"/>
      <c r="F3" s="55"/>
      <c r="G3" s="55"/>
      <c r="H3" s="55"/>
      <c r="I3" s="8"/>
    </row>
    <row r="4" spans="2:9" ht="9" customHeight="1" x14ac:dyDescent="0.25">
      <c r="B4" s="5"/>
      <c r="C4" s="6"/>
      <c r="D4" s="7"/>
      <c r="E4" s="55"/>
      <c r="F4" s="55"/>
      <c r="G4" s="55"/>
      <c r="H4" s="55"/>
      <c r="I4" s="8"/>
    </row>
    <row r="5" spans="2:9" ht="9" customHeight="1" x14ac:dyDescent="0.25">
      <c r="B5" s="5"/>
      <c r="C5" s="6"/>
      <c r="D5" s="7"/>
      <c r="E5" s="55"/>
      <c r="F5" s="55"/>
      <c r="G5" s="55"/>
      <c r="H5" s="55"/>
      <c r="I5" s="8"/>
    </row>
    <row r="6" spans="2:9" ht="9" customHeight="1" x14ac:dyDescent="0.25">
      <c r="B6" s="5"/>
      <c r="C6" s="6"/>
      <c r="D6" s="7"/>
      <c r="E6" s="55"/>
      <c r="F6" s="55"/>
      <c r="G6" s="55"/>
      <c r="H6" s="55"/>
      <c r="I6" s="8"/>
    </row>
    <row r="7" spans="2:9" ht="9" customHeight="1" x14ac:dyDescent="0.25">
      <c r="B7" s="5"/>
      <c r="C7" s="6"/>
      <c r="D7" s="7"/>
      <c r="E7" s="55"/>
      <c r="F7" s="55"/>
      <c r="G7" s="55"/>
      <c r="H7" s="55"/>
      <c r="I7" s="8"/>
    </row>
    <row r="8" spans="2:9" ht="9" customHeight="1" x14ac:dyDescent="0.25">
      <c r="B8" s="5"/>
      <c r="C8" s="6"/>
      <c r="D8" s="7"/>
      <c r="E8" s="55"/>
      <c r="F8" s="55"/>
      <c r="G8" s="55"/>
      <c r="H8" s="55"/>
      <c r="I8" s="8"/>
    </row>
    <row r="9" spans="2:9" ht="9" customHeight="1" x14ac:dyDescent="0.25">
      <c r="B9" s="5"/>
      <c r="C9" s="6"/>
      <c r="D9" s="7"/>
      <c r="E9" s="55"/>
      <c r="F9" s="55"/>
      <c r="G9" s="55"/>
      <c r="H9" s="55"/>
      <c r="I9" s="8"/>
    </row>
    <row r="10" spans="2:9" ht="9" customHeight="1" x14ac:dyDescent="0.25">
      <c r="B10" s="5"/>
      <c r="C10" s="6"/>
      <c r="D10" s="7"/>
      <c r="E10" s="55"/>
      <c r="F10" s="55"/>
      <c r="G10" s="55"/>
      <c r="H10" s="55"/>
      <c r="I10" s="8"/>
    </row>
    <row r="11" spans="2:9" ht="9" customHeight="1" x14ac:dyDescent="0.25">
      <c r="B11" s="5"/>
      <c r="C11" s="6"/>
      <c r="D11" s="7"/>
      <c r="E11" s="61" t="str">
        <f>IF(Paramètres!C5&lt;&gt;"",Paramètres!C5,"")</f>
        <v>SENS - PALAIS ARCHIÉPISCOPAL 
AILE DES ÉCURIES 
Restauration du clos et du couvert</v>
      </c>
      <c r="F11" s="61"/>
      <c r="G11" s="61"/>
      <c r="H11" s="61"/>
      <c r="I11" s="8"/>
    </row>
    <row r="12" spans="2:9" ht="9" customHeight="1" x14ac:dyDescent="0.25">
      <c r="B12" s="5"/>
      <c r="C12" s="6"/>
      <c r="D12" s="7"/>
      <c r="E12" s="61"/>
      <c r="F12" s="61"/>
      <c r="G12" s="61"/>
      <c r="H12" s="61"/>
      <c r="I12" s="8"/>
    </row>
    <row r="13" spans="2:9" ht="9" customHeight="1" x14ac:dyDescent="0.25">
      <c r="B13" s="5"/>
      <c r="C13" s="6"/>
      <c r="D13" s="7"/>
      <c r="E13" s="61"/>
      <c r="F13" s="61"/>
      <c r="G13" s="61"/>
      <c r="H13" s="61"/>
      <c r="I13" s="8"/>
    </row>
    <row r="14" spans="2:9" ht="9" customHeight="1" x14ac:dyDescent="0.25">
      <c r="B14" s="5"/>
      <c r="C14" s="6"/>
      <c r="D14" s="7"/>
      <c r="E14" s="61"/>
      <c r="F14" s="61"/>
      <c r="G14" s="61"/>
      <c r="H14" s="61"/>
      <c r="I14" s="8"/>
    </row>
    <row r="15" spans="2:9" ht="9" customHeight="1" x14ac:dyDescent="0.25">
      <c r="B15" s="5"/>
      <c r="C15" s="6"/>
      <c r="D15" s="7"/>
      <c r="E15" s="61"/>
      <c r="F15" s="61"/>
      <c r="G15" s="61"/>
      <c r="H15" s="61"/>
      <c r="I15" s="8"/>
    </row>
    <row r="16" spans="2:9" ht="9" customHeight="1" x14ac:dyDescent="0.25">
      <c r="B16" s="5"/>
      <c r="C16" s="6"/>
      <c r="D16" s="7"/>
      <c r="E16" s="61"/>
      <c r="F16" s="61"/>
      <c r="G16" s="61"/>
      <c r="H16" s="61"/>
      <c r="I16" s="8"/>
    </row>
    <row r="17" spans="2:9" ht="9" customHeight="1" x14ac:dyDescent="0.25">
      <c r="B17" s="5"/>
      <c r="C17" s="6"/>
      <c r="D17" s="7"/>
      <c r="E17" s="61"/>
      <c r="F17" s="61"/>
      <c r="G17" s="61"/>
      <c r="H17" s="61"/>
      <c r="I17" s="8"/>
    </row>
    <row r="18" spans="2:9" ht="9" customHeight="1" x14ac:dyDescent="0.25">
      <c r="B18" s="5"/>
      <c r="C18" s="6"/>
      <c r="D18" s="7"/>
      <c r="E18" s="61"/>
      <c r="F18" s="61"/>
      <c r="G18" s="61"/>
      <c r="H18" s="61"/>
      <c r="I18" s="8"/>
    </row>
    <row r="19" spans="2:9" ht="9" customHeight="1" x14ac:dyDescent="0.25">
      <c r="B19" s="5"/>
      <c r="C19" s="6"/>
      <c r="D19" s="7"/>
      <c r="E19" s="61"/>
      <c r="F19" s="61"/>
      <c r="G19" s="61"/>
      <c r="H19" s="61"/>
      <c r="I19" s="8"/>
    </row>
    <row r="20" spans="2:9" ht="9" customHeight="1" x14ac:dyDescent="0.25">
      <c r="B20" s="5"/>
      <c r="C20" s="6"/>
      <c r="D20" s="7"/>
      <c r="E20" s="61" t="str">
        <f>IF(Paramètres!C24&lt;&gt;"",Paramètres!C24,"") &amp; CHAR(10) &amp; IF(Paramètres!C26&lt;&gt;"",Paramètres!C26,"") &amp; CHAR(10) &amp; IF(Paramètres!C28&lt;&gt;"",Paramètres!C28,"")</f>
        <v xml:space="preserve">
89100 SENS
</v>
      </c>
      <c r="F20" s="61"/>
      <c r="G20" s="61"/>
      <c r="H20" s="61"/>
      <c r="I20" s="8"/>
    </row>
    <row r="21" spans="2:9" ht="9" customHeight="1" x14ac:dyDescent="0.25">
      <c r="B21" s="5"/>
      <c r="C21" s="6"/>
      <c r="D21" s="7"/>
      <c r="E21" s="61"/>
      <c r="F21" s="61"/>
      <c r="G21" s="61"/>
      <c r="H21" s="61"/>
      <c r="I21" s="8"/>
    </row>
    <row r="22" spans="2:9" ht="9" customHeight="1" x14ac:dyDescent="0.25">
      <c r="B22" s="5"/>
      <c r="C22" s="6"/>
      <c r="D22" s="7"/>
      <c r="E22" s="61"/>
      <c r="F22" s="61"/>
      <c r="G22" s="61"/>
      <c r="H22" s="61"/>
      <c r="I22" s="8"/>
    </row>
    <row r="23" spans="2:9" ht="9" customHeight="1" x14ac:dyDescent="0.25">
      <c r="B23" s="5"/>
      <c r="C23" s="6"/>
      <c r="D23" s="7"/>
      <c r="E23" s="61"/>
      <c r="F23" s="61"/>
      <c r="G23" s="61"/>
      <c r="H23" s="61"/>
      <c r="I23" s="8"/>
    </row>
    <row r="24" spans="2:9" ht="9" customHeight="1" x14ac:dyDescent="0.25">
      <c r="B24" s="5"/>
      <c r="C24" s="6"/>
      <c r="D24" s="7"/>
      <c r="E24" s="61"/>
      <c r="F24" s="61"/>
      <c r="G24" s="61"/>
      <c r="H24" s="61"/>
      <c r="I24" s="8"/>
    </row>
    <row r="25" spans="2:9" ht="9" customHeight="1" x14ac:dyDescent="0.25">
      <c r="B25" s="5"/>
      <c r="C25" s="6"/>
      <c r="D25" s="7"/>
      <c r="E25" s="61"/>
      <c r="F25" s="61"/>
      <c r="G25" s="61"/>
      <c r="H25" s="61"/>
      <c r="I25" s="8"/>
    </row>
    <row r="26" spans="2:9" ht="9" customHeight="1" x14ac:dyDescent="0.25">
      <c r="B26" s="5"/>
      <c r="C26" s="6"/>
      <c r="D26" s="7"/>
      <c r="E26" s="61"/>
      <c r="F26" s="61"/>
      <c r="G26" s="61"/>
      <c r="H26" s="61"/>
      <c r="I26" s="8"/>
    </row>
    <row r="27" spans="2:9" ht="9" customHeight="1" x14ac:dyDescent="0.25">
      <c r="B27" s="5"/>
      <c r="C27" s="6"/>
      <c r="D27" s="7"/>
      <c r="E27" s="61"/>
      <c r="F27" s="61"/>
      <c r="G27" s="61"/>
      <c r="H27" s="61"/>
      <c r="I27" s="8"/>
    </row>
    <row r="28" spans="2:9" ht="9" customHeight="1" x14ac:dyDescent="0.25">
      <c r="B28" s="5"/>
      <c r="C28" s="6"/>
      <c r="D28" s="7"/>
      <c r="E28" s="55"/>
      <c r="F28" s="55"/>
      <c r="G28" s="55"/>
      <c r="H28" s="55"/>
      <c r="I28" s="8"/>
    </row>
    <row r="29" spans="2:9" ht="9" customHeight="1" x14ac:dyDescent="0.25">
      <c r="B29" s="5"/>
      <c r="C29" s="6"/>
      <c r="D29" s="7"/>
      <c r="E29" s="55"/>
      <c r="F29" s="55"/>
      <c r="G29" s="55"/>
      <c r="H29" s="55"/>
      <c r="I29" s="8"/>
    </row>
    <row r="30" spans="2:9" ht="9" customHeight="1" x14ac:dyDescent="0.25">
      <c r="B30" s="5"/>
      <c r="C30" s="6"/>
      <c r="D30" s="7"/>
      <c r="E30" s="55"/>
      <c r="F30" s="55"/>
      <c r="G30" s="55"/>
      <c r="H30" s="55"/>
      <c r="I30" s="8"/>
    </row>
    <row r="31" spans="2:9" ht="9" customHeight="1" x14ac:dyDescent="0.25">
      <c r="B31" s="5"/>
      <c r="C31" s="6"/>
      <c r="D31" s="7"/>
      <c r="E31" s="55"/>
      <c r="F31" s="55"/>
      <c r="G31" s="55"/>
      <c r="H31" s="55"/>
      <c r="I31" s="8"/>
    </row>
    <row r="32" spans="2:9" ht="9" customHeight="1" x14ac:dyDescent="0.25">
      <c r="B32" s="5"/>
      <c r="C32" s="6"/>
      <c r="D32" s="7"/>
      <c r="E32" s="55"/>
      <c r="F32" s="55"/>
      <c r="G32" s="55"/>
      <c r="H32" s="55"/>
      <c r="I32" s="8"/>
    </row>
    <row r="33" spans="2:9" ht="9" customHeight="1" x14ac:dyDescent="0.25">
      <c r="B33" s="5"/>
      <c r="C33" s="6"/>
      <c r="D33" s="7"/>
      <c r="E33" s="55"/>
      <c r="F33" s="55"/>
      <c r="G33" s="55"/>
      <c r="H33" s="55"/>
      <c r="I33" s="8"/>
    </row>
    <row r="34" spans="2:9" ht="9" customHeight="1" x14ac:dyDescent="0.25">
      <c r="B34" s="5"/>
      <c r="C34" s="6"/>
      <c r="D34" s="7"/>
      <c r="E34" s="55"/>
      <c r="F34" s="55"/>
      <c r="G34" s="55"/>
      <c r="H34" s="55"/>
      <c r="I34" s="8"/>
    </row>
    <row r="35" spans="2:9" ht="9" customHeight="1" x14ac:dyDescent="0.25">
      <c r="B35" s="5"/>
      <c r="C35" s="6"/>
      <c r="D35" s="7"/>
      <c r="E35" s="55"/>
      <c r="F35" s="55"/>
      <c r="G35" s="55"/>
      <c r="H35" s="55"/>
      <c r="I35" s="8"/>
    </row>
    <row r="36" spans="2:9" ht="9" customHeight="1" x14ac:dyDescent="0.25">
      <c r="B36" s="5"/>
      <c r="C36" s="6"/>
      <c r="D36" s="7"/>
      <c r="E36" s="55"/>
      <c r="F36" s="55"/>
      <c r="G36" s="55"/>
      <c r="H36" s="55"/>
      <c r="I36" s="8"/>
    </row>
    <row r="37" spans="2:9" ht="9" customHeight="1" x14ac:dyDescent="0.25">
      <c r="B37" s="5"/>
      <c r="C37" s="6"/>
      <c r="D37" s="7"/>
      <c r="E37" s="55"/>
      <c r="F37" s="55"/>
      <c r="G37" s="55"/>
      <c r="H37" s="55"/>
      <c r="I37" s="8"/>
    </row>
    <row r="38" spans="2:9" ht="9" customHeight="1" x14ac:dyDescent="0.25">
      <c r="B38" s="5"/>
      <c r="C38" s="6"/>
      <c r="D38" s="7"/>
      <c r="E38" s="55"/>
      <c r="F38" s="55"/>
      <c r="G38" s="55"/>
      <c r="H38" s="55"/>
      <c r="I38" s="8"/>
    </row>
    <row r="39" spans="2:9" ht="9" customHeight="1" x14ac:dyDescent="0.25">
      <c r="B39" s="5"/>
      <c r="C39" s="6"/>
      <c r="D39" s="7"/>
      <c r="E39" s="55"/>
      <c r="F39" s="55"/>
      <c r="G39" s="55"/>
      <c r="H39" s="55"/>
      <c r="I39" s="8"/>
    </row>
    <row r="40" spans="2:9" ht="9" customHeight="1" x14ac:dyDescent="0.25">
      <c r="B40" s="5"/>
      <c r="C40" s="6"/>
      <c r="D40" s="7"/>
      <c r="E40" s="55"/>
      <c r="F40" s="55"/>
      <c r="G40" s="55"/>
      <c r="H40" s="55"/>
      <c r="I40" s="8"/>
    </row>
    <row r="41" spans="2:9" ht="9" customHeight="1" x14ac:dyDescent="0.25">
      <c r="B41" s="5"/>
      <c r="C41" s="6"/>
      <c r="D41" s="7"/>
      <c r="E41" s="55"/>
      <c r="F41" s="55"/>
      <c r="G41" s="55"/>
      <c r="H41" s="55"/>
      <c r="I41" s="8"/>
    </row>
    <row r="42" spans="2:9" ht="9" customHeight="1" x14ac:dyDescent="0.25">
      <c r="B42" s="5"/>
      <c r="C42" s="6"/>
      <c r="D42" s="7"/>
      <c r="E42" s="55"/>
      <c r="F42" s="55"/>
      <c r="G42" s="55"/>
      <c r="H42" s="55"/>
      <c r="I42" s="8"/>
    </row>
    <row r="43" spans="2:9" ht="9" customHeight="1" x14ac:dyDescent="0.25">
      <c r="B43" s="5"/>
      <c r="C43" s="6"/>
      <c r="D43" s="7"/>
      <c r="E43" s="55"/>
      <c r="F43" s="55"/>
      <c r="G43" s="55"/>
      <c r="H43" s="55"/>
      <c r="I43" s="8"/>
    </row>
    <row r="44" spans="2:9" ht="9" customHeight="1" x14ac:dyDescent="0.25">
      <c r="B44" s="5"/>
      <c r="C44" s="6"/>
      <c r="D44" s="7"/>
      <c r="E44" s="55"/>
      <c r="F44" s="55"/>
      <c r="G44" s="55"/>
      <c r="H44" s="55"/>
      <c r="I44" s="8"/>
    </row>
    <row r="45" spans="2:9" ht="9" customHeight="1" x14ac:dyDescent="0.25">
      <c r="B45" s="5"/>
      <c r="C45" s="6"/>
      <c r="D45" s="7"/>
      <c r="E45" s="55"/>
      <c r="F45" s="55"/>
      <c r="G45" s="55"/>
      <c r="H45" s="5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4" t="s">
        <v>4</v>
      </c>
      <c r="F47" s="55"/>
      <c r="G47" s="55"/>
      <c r="H47" s="55"/>
      <c r="I47" s="8"/>
    </row>
    <row r="48" spans="2:9" ht="9" customHeight="1" x14ac:dyDescent="0.25">
      <c r="B48" s="5"/>
      <c r="C48" s="6"/>
      <c r="D48" s="7"/>
      <c r="E48" s="55"/>
      <c r="F48" s="55"/>
      <c r="G48" s="55"/>
      <c r="H48" s="55"/>
      <c r="I48" s="8"/>
    </row>
    <row r="49" spans="2:9" ht="9" customHeight="1" x14ac:dyDescent="0.25">
      <c r="B49" s="5"/>
      <c r="C49" s="6"/>
      <c r="D49" s="7"/>
      <c r="E49" s="55"/>
      <c r="F49" s="55"/>
      <c r="G49" s="55"/>
      <c r="H49" s="55"/>
      <c r="I49" s="8"/>
    </row>
    <row r="50" spans="2:9" ht="9" customHeight="1" x14ac:dyDescent="0.25">
      <c r="B50" s="5"/>
      <c r="C50" s="6"/>
      <c r="D50" s="7"/>
      <c r="E50" s="55"/>
      <c r="F50" s="55"/>
      <c r="G50" s="55"/>
      <c r="H50" s="55"/>
      <c r="I50" s="8"/>
    </row>
    <row r="51" spans="2:9" ht="9" customHeight="1" x14ac:dyDescent="0.25">
      <c r="B51" s="5"/>
      <c r="C51" s="6"/>
      <c r="D51" s="7"/>
      <c r="E51" s="55"/>
      <c r="F51" s="55"/>
      <c r="G51" s="55"/>
      <c r="H51" s="55"/>
      <c r="I51" s="8"/>
    </row>
    <row r="52" spans="2:9" ht="9" customHeight="1" x14ac:dyDescent="0.25">
      <c r="B52" s="5"/>
      <c r="C52" s="6"/>
      <c r="D52" s="7"/>
      <c r="E52" s="55"/>
      <c r="F52" s="55"/>
      <c r="G52" s="55"/>
      <c r="H52" s="55"/>
      <c r="I52" s="8"/>
    </row>
    <row r="53" spans="2:9" ht="9" customHeight="1" x14ac:dyDescent="0.25">
      <c r="B53" s="5"/>
      <c r="C53" s="6"/>
      <c r="D53" s="7"/>
      <c r="E53" s="55"/>
      <c r="F53" s="55"/>
      <c r="G53" s="55"/>
      <c r="H53" s="55"/>
      <c r="I53" s="8"/>
    </row>
    <row r="54" spans="2:9" ht="9" customHeight="1" x14ac:dyDescent="0.25">
      <c r="B54" s="5"/>
      <c r="C54" s="6"/>
      <c r="D54" s="7"/>
      <c r="E54" s="55"/>
      <c r="F54" s="55"/>
      <c r="G54" s="55"/>
      <c r="H54" s="55"/>
      <c r="I54" s="8"/>
    </row>
    <row r="55" spans="2:9" ht="9" customHeight="1" x14ac:dyDescent="0.25">
      <c r="B55" s="5"/>
      <c r="C55" s="6"/>
      <c r="D55" s="7"/>
      <c r="E55" s="55"/>
      <c r="F55" s="55"/>
      <c r="G55" s="55"/>
      <c r="H55" s="55"/>
      <c r="I55" s="8"/>
    </row>
    <row r="56" spans="2:9" ht="9" customHeight="1" x14ac:dyDescent="0.25">
      <c r="B56" s="5"/>
      <c r="C56" s="6"/>
      <c r="D56" s="7"/>
      <c r="E56" s="55"/>
      <c r="F56" s="55"/>
      <c r="G56" s="55"/>
      <c r="H56" s="55"/>
      <c r="I56" s="8"/>
    </row>
    <row r="57" spans="2:9" ht="9" customHeight="1" x14ac:dyDescent="0.25">
      <c r="B57" s="5"/>
      <c r="C57" s="6"/>
      <c r="D57" s="7"/>
      <c r="E57" s="55"/>
      <c r="F57" s="55"/>
      <c r="G57" s="55"/>
      <c r="H57" s="55"/>
      <c r="I57" s="8"/>
    </row>
    <row r="58" spans="2:9" ht="9" customHeight="1" x14ac:dyDescent="0.25">
      <c r="B58" s="5"/>
      <c r="C58" s="6"/>
      <c r="D58" s="7"/>
      <c r="E58" s="55"/>
      <c r="F58" s="55"/>
      <c r="G58" s="55"/>
      <c r="H58" s="55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6" t="str">
        <f>IF(Paramètres!C9&lt;&gt;"",Paramètres!C9,"")</f>
        <v>Lot n°2</v>
      </c>
      <c r="F60" s="56"/>
      <c r="G60" s="56"/>
      <c r="H60" s="56"/>
      <c r="I60" s="8"/>
    </row>
    <row r="61" spans="2:9" ht="9" customHeight="1" x14ac:dyDescent="0.25">
      <c r="B61" s="5"/>
      <c r="C61" s="6"/>
      <c r="D61" s="7"/>
      <c r="E61" s="56"/>
      <c r="F61" s="56"/>
      <c r="G61" s="56"/>
      <c r="H61" s="56"/>
      <c r="I61" s="8"/>
    </row>
    <row r="62" spans="2:9" ht="9" customHeight="1" x14ac:dyDescent="0.25">
      <c r="B62" s="5"/>
      <c r="C62" s="6"/>
      <c r="D62" s="7"/>
      <c r="E62" s="56"/>
      <c r="F62" s="56"/>
      <c r="G62" s="56"/>
      <c r="H62" s="56"/>
      <c r="I62" s="8"/>
    </row>
    <row r="63" spans="2:9" ht="9" customHeight="1" x14ac:dyDescent="0.25">
      <c r="B63" s="5"/>
      <c r="C63" s="6"/>
      <c r="D63" s="7"/>
      <c r="E63" s="56" t="str">
        <f>IF(Paramètres!C11&lt;&gt;"",Paramètres!C11,"")</f>
        <v>MAÇONNERIE - PIERRE DE TAILLE</v>
      </c>
      <c r="F63" s="56"/>
      <c r="G63" s="56"/>
      <c r="H63" s="56"/>
      <c r="I63" s="8"/>
    </row>
    <row r="64" spans="2:9" ht="9" customHeight="1" x14ac:dyDescent="0.25">
      <c r="B64" s="5"/>
      <c r="C64" s="6"/>
      <c r="D64" s="7"/>
      <c r="E64" s="56"/>
      <c r="F64" s="56"/>
      <c r="G64" s="56"/>
      <c r="H64" s="56"/>
      <c r="I64" s="8"/>
    </row>
    <row r="65" spans="2:9" ht="9" customHeight="1" x14ac:dyDescent="0.25">
      <c r="B65" s="5"/>
      <c r="C65" s="6"/>
      <c r="D65" s="7"/>
      <c r="E65" s="56"/>
      <c r="F65" s="56"/>
      <c r="G65" s="56"/>
      <c r="H65" s="56"/>
      <c r="I65" s="8"/>
    </row>
    <row r="66" spans="2:9" ht="9" customHeight="1" x14ac:dyDescent="0.25">
      <c r="B66" s="5"/>
      <c r="C66" s="6"/>
      <c r="D66" s="7"/>
      <c r="E66" s="56"/>
      <c r="F66" s="56"/>
      <c r="G66" s="56"/>
      <c r="H66" s="56"/>
      <c r="I66" s="8"/>
    </row>
    <row r="67" spans="2:9" ht="9" customHeight="1" x14ac:dyDescent="0.25">
      <c r="B67" s="5"/>
      <c r="C67" s="6"/>
      <c r="D67" s="7"/>
      <c r="E67" s="56"/>
      <c r="F67" s="56"/>
      <c r="G67" s="56"/>
      <c r="H67" s="56"/>
      <c r="I67" s="8"/>
    </row>
    <row r="68" spans="2:9" ht="9" customHeight="1" x14ac:dyDescent="0.25">
      <c r="B68" s="5"/>
      <c r="C68" s="6"/>
      <c r="D68" s="7"/>
      <c r="E68" s="56"/>
      <c r="F68" s="56"/>
      <c r="G68" s="56"/>
      <c r="H68" s="56"/>
      <c r="I68" s="8"/>
    </row>
    <row r="69" spans="2:9" ht="9" customHeight="1" x14ac:dyDescent="0.25">
      <c r="B69" s="5"/>
      <c r="C69" s="6"/>
      <c r="D69" s="7"/>
      <c r="E69" s="56"/>
      <c r="F69" s="56"/>
      <c r="G69" s="56"/>
      <c r="H69" s="56"/>
      <c r="I69" s="8"/>
    </row>
    <row r="70" spans="2:9" ht="9" customHeight="1" x14ac:dyDescent="0.25">
      <c r="B70" s="5"/>
      <c r="C70" s="6"/>
      <c r="D70" s="7"/>
      <c r="E70" s="57" t="str">
        <f>IF(Paramètres!C3&lt;&gt;"",Paramètres!C3,"")</f>
        <v>DPGF</v>
      </c>
      <c r="F70" s="58"/>
      <c r="G70" s="58"/>
      <c r="H70" s="59"/>
      <c r="I70" s="8"/>
    </row>
    <row r="71" spans="2:9" ht="9" customHeight="1" x14ac:dyDescent="0.25">
      <c r="B71" s="5"/>
      <c r="C71" s="6"/>
      <c r="D71" s="7"/>
      <c r="E71" s="60"/>
      <c r="F71" s="61"/>
      <c r="G71" s="61"/>
      <c r="H71" s="62"/>
      <c r="I71" s="8"/>
    </row>
    <row r="72" spans="2:9" ht="9" customHeight="1" x14ac:dyDescent="0.25">
      <c r="B72" s="5"/>
      <c r="C72" s="6"/>
      <c r="D72" s="7"/>
      <c r="E72" s="60"/>
      <c r="F72" s="61"/>
      <c r="G72" s="61"/>
      <c r="H72" s="62"/>
      <c r="I72" s="8"/>
    </row>
    <row r="73" spans="2:9" ht="9" customHeight="1" x14ac:dyDescent="0.25">
      <c r="B73" s="5"/>
      <c r="C73" s="6"/>
      <c r="D73" s="7"/>
      <c r="E73" s="60"/>
      <c r="F73" s="61"/>
      <c r="G73" s="61"/>
      <c r="H73" s="62"/>
      <c r="I73" s="8"/>
    </row>
    <row r="74" spans="2:9" ht="9" customHeight="1" x14ac:dyDescent="0.25">
      <c r="B74" s="5"/>
      <c r="C74" s="6"/>
      <c r="D74" s="7"/>
      <c r="E74" s="60"/>
      <c r="F74" s="61"/>
      <c r="G74" s="61"/>
      <c r="H74" s="62"/>
      <c r="I74" s="8"/>
    </row>
    <row r="75" spans="2:9" ht="9" customHeight="1" x14ac:dyDescent="0.25">
      <c r="B75" s="5"/>
      <c r="C75" s="6"/>
      <c r="D75" s="7"/>
      <c r="E75" s="60"/>
      <c r="F75" s="61"/>
      <c r="G75" s="61"/>
      <c r="H75" s="62"/>
      <c r="I75" s="8"/>
    </row>
    <row r="76" spans="2:9" ht="9" customHeight="1" x14ac:dyDescent="0.25">
      <c r="B76" s="5"/>
      <c r="C76" s="6"/>
      <c r="D76" s="7"/>
      <c r="E76" s="63"/>
      <c r="F76" s="64"/>
      <c r="G76" s="64"/>
      <c r="H76" s="65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2"/>
      <c r="C78" s="50" t="s">
        <v>5</v>
      </c>
      <c r="D78" s="7"/>
      <c r="E78" s="7"/>
      <c r="F78" s="53" t="s">
        <v>0</v>
      </c>
      <c r="G78" s="53" t="str">
        <f>IF(Paramètres!C7&lt;&gt;"",Paramètres!C7,"")</f>
        <v>Z-25013</v>
      </c>
      <c r="H78" s="7"/>
      <c r="I78" s="8"/>
    </row>
    <row r="79" spans="2:9" ht="9" customHeight="1" x14ac:dyDescent="0.25">
      <c r="B79" s="52"/>
      <c r="C79" s="51"/>
      <c r="D79" s="7"/>
      <c r="E79" s="7"/>
      <c r="F79" s="53"/>
      <c r="G79" s="53"/>
      <c r="H79" s="7"/>
      <c r="I79" s="8"/>
    </row>
    <row r="80" spans="2:9" ht="9" customHeight="1" x14ac:dyDescent="0.25">
      <c r="B80" s="52"/>
      <c r="C80" s="51"/>
      <c r="D80" s="7"/>
      <c r="E80" s="7"/>
      <c r="F80" s="53" t="s">
        <v>1</v>
      </c>
      <c r="G80" s="53" t="str">
        <f>IF(Paramètres!C13&lt;&gt;"",Paramètres!C13,"")</f>
        <v>09/09/2025</v>
      </c>
      <c r="H80" s="7"/>
      <c r="I80" s="8"/>
    </row>
    <row r="81" spans="2:9" ht="9" customHeight="1" x14ac:dyDescent="0.25">
      <c r="B81" s="52"/>
      <c r="C81" s="51"/>
      <c r="D81" s="7"/>
      <c r="E81" s="7"/>
      <c r="F81" s="53"/>
      <c r="G81" s="53"/>
      <c r="H81" s="7"/>
      <c r="I81" s="8"/>
    </row>
    <row r="82" spans="2:9" ht="9" customHeight="1" x14ac:dyDescent="0.25">
      <c r="B82" s="52"/>
      <c r="C82" s="51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25">
      <c r="B83" s="52"/>
      <c r="C83" s="51"/>
      <c r="D83" s="7"/>
      <c r="E83" s="7"/>
      <c r="F83" s="53"/>
      <c r="G83" s="53"/>
      <c r="H83" s="7"/>
      <c r="I83" s="8"/>
    </row>
    <row r="84" spans="2:9" ht="9" customHeight="1" x14ac:dyDescent="0.25">
      <c r="B84" s="52"/>
      <c r="C84" s="51"/>
      <c r="D84" s="7"/>
      <c r="E84" s="7"/>
      <c r="F84" s="53" t="s">
        <v>3</v>
      </c>
      <c r="G84" s="53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60:H62"/>
    <mergeCell ref="E47:H58"/>
    <mergeCell ref="E63:H69"/>
    <mergeCell ref="E70:H76"/>
    <mergeCell ref="F78:F79"/>
    <mergeCell ref="G78:G79"/>
    <mergeCell ref="C78:C84"/>
    <mergeCell ref="B78:B84"/>
    <mergeCell ref="F82:F83"/>
    <mergeCell ref="G82:G83"/>
    <mergeCell ref="F84:F85"/>
    <mergeCell ref="G84:G85"/>
    <mergeCell ref="F80:F81"/>
    <mergeCell ref="G80:G81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83"/>
  <sheetViews>
    <sheetView showGridLines="0" workbookViewId="0">
      <pane ySplit="3" topLeftCell="A4" activePane="bottomLeft" state="frozen"/>
      <selection pane="bottomLeft" activeCell="H13" sqref="H13"/>
    </sheetView>
  </sheetViews>
  <sheetFormatPr baseColWidth="10" defaultColWidth="8.8554687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115" t="s">
        <v>24</v>
      </c>
      <c r="D3" s="115"/>
      <c r="E3" s="115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44.45" customHeight="1" x14ac:dyDescent="0.25">
      <c r="A4" s="7">
        <v>2</v>
      </c>
      <c r="B4" s="14" t="s">
        <v>36</v>
      </c>
      <c r="C4" s="116" t="s">
        <v>37</v>
      </c>
      <c r="D4" s="116"/>
      <c r="E4" s="116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18.600000000000001" customHeight="1" x14ac:dyDescent="0.25">
      <c r="A7" s="7">
        <v>3</v>
      </c>
      <c r="B7" s="16">
        <v>2</v>
      </c>
      <c r="C7" s="114" t="s">
        <v>39</v>
      </c>
      <c r="D7" s="114"/>
      <c r="E7" s="114"/>
      <c r="F7" s="17"/>
      <c r="G7" s="17"/>
      <c r="H7" s="17"/>
      <c r="I7" s="17"/>
      <c r="J7" s="18"/>
      <c r="K7" s="7"/>
    </row>
    <row r="8" spans="1:17" ht="36" customHeight="1" x14ac:dyDescent="0.25">
      <c r="A8" s="7">
        <v>4</v>
      </c>
      <c r="B8" s="16" t="s">
        <v>40</v>
      </c>
      <c r="C8" s="113" t="s">
        <v>41</v>
      </c>
      <c r="D8" s="113"/>
      <c r="E8" s="113"/>
      <c r="F8" s="19"/>
      <c r="G8" s="19"/>
      <c r="H8" s="19"/>
      <c r="I8" s="19"/>
      <c r="J8" s="20"/>
      <c r="K8" s="7"/>
    </row>
    <row r="9" spans="1:17" hidden="1" x14ac:dyDescent="0.25">
      <c r="A9" s="7" t="s">
        <v>42</v>
      </c>
    </row>
    <row r="10" spans="1:17" x14ac:dyDescent="0.25">
      <c r="A10" s="7">
        <v>9</v>
      </c>
      <c r="B10" s="21" t="s">
        <v>43</v>
      </c>
      <c r="C10" s="106" t="s">
        <v>44</v>
      </c>
      <c r="D10" s="72"/>
      <c r="E10" s="72"/>
      <c r="F10" s="72"/>
      <c r="G10" s="72"/>
      <c r="H10" s="72"/>
      <c r="I10" s="72"/>
      <c r="J10" s="23"/>
    </row>
    <row r="11" spans="1:17" hidden="1" x14ac:dyDescent="0.25">
      <c r="A11" s="7" t="s">
        <v>45</v>
      </c>
    </row>
    <row r="12" spans="1:17" ht="45" hidden="1" x14ac:dyDescent="0.25">
      <c r="A12" s="7" t="s">
        <v>46</v>
      </c>
    </row>
    <row r="13" spans="1:17" x14ac:dyDescent="0.25">
      <c r="A13" s="24" t="s">
        <v>48</v>
      </c>
      <c r="B13" s="23"/>
      <c r="C13" s="107" t="s">
        <v>47</v>
      </c>
      <c r="D13" s="107"/>
      <c r="E13" s="107"/>
      <c r="F13" s="107"/>
      <c r="G13" s="25">
        <v>1</v>
      </c>
      <c r="H13" s="26"/>
      <c r="J13" s="23"/>
    </row>
    <row r="14" spans="1:17" x14ac:dyDescent="0.25">
      <c r="A14" s="7" t="s">
        <v>49</v>
      </c>
      <c r="B14" s="21"/>
      <c r="C14" s="108"/>
      <c r="D14" s="108"/>
      <c r="E14" s="108"/>
      <c r="F14" s="27" t="s">
        <v>50</v>
      </c>
      <c r="G14" s="28">
        <f>ROUND(SUM(G13:G13), 0 )</f>
        <v>1</v>
      </c>
      <c r="H14" s="28" t="str">
        <f>IF(SUMPRODUCT(--(H13:H13&lt;&gt;""))&lt;&gt;0, ROUND(SUMIF(H13:H13,"",G13:G13) + SUM(H13:H13), 0 ), "")</f>
        <v/>
      </c>
      <c r="I14" s="29"/>
      <c r="J14" s="30">
        <f>IF(AND(G14= "",H14= ""), 0, ROUND(ROUND(I14, 2) * ROUND(IF(H14="",G14,H14),  0), 2))</f>
        <v>0</v>
      </c>
      <c r="K14" s="7"/>
      <c r="M14" s="31">
        <v>0.2</v>
      </c>
      <c r="Q14" s="7">
        <v>1527</v>
      </c>
    </row>
    <row r="15" spans="1:17" x14ac:dyDescent="0.25">
      <c r="A15" s="7">
        <v>9</v>
      </c>
      <c r="B15" s="21" t="s">
        <v>51</v>
      </c>
      <c r="C15" s="106" t="s">
        <v>52</v>
      </c>
      <c r="D15" s="72"/>
      <c r="E15" s="72"/>
      <c r="F15" s="72"/>
      <c r="G15" s="72"/>
      <c r="H15" s="72"/>
      <c r="I15" s="72"/>
      <c r="J15" s="23"/>
    </row>
    <row r="16" spans="1:17" hidden="1" x14ac:dyDescent="0.25">
      <c r="A16" s="7" t="s">
        <v>45</v>
      </c>
    </row>
    <row r="17" spans="1:17" ht="45" hidden="1" x14ac:dyDescent="0.25">
      <c r="A17" s="7" t="s">
        <v>46</v>
      </c>
    </row>
    <row r="18" spans="1:17" x14ac:dyDescent="0.25">
      <c r="A18" s="24" t="s">
        <v>48</v>
      </c>
      <c r="B18" s="23"/>
      <c r="C18" s="107" t="s">
        <v>47</v>
      </c>
      <c r="D18" s="107"/>
      <c r="E18" s="107"/>
      <c r="F18" s="107"/>
      <c r="G18" s="25">
        <v>1</v>
      </c>
      <c r="H18" s="26"/>
      <c r="J18" s="23"/>
    </row>
    <row r="19" spans="1:17" x14ac:dyDescent="0.25">
      <c r="A19" s="7" t="s">
        <v>49</v>
      </c>
      <c r="B19" s="21"/>
      <c r="C19" s="108"/>
      <c r="D19" s="108"/>
      <c r="E19" s="108"/>
      <c r="F19" s="27" t="s">
        <v>50</v>
      </c>
      <c r="G19" s="28">
        <f>ROUND(SUM(G18:G18), 0 )</f>
        <v>1</v>
      </c>
      <c r="H19" s="28" t="str">
        <f>IF(SUMPRODUCT(--(H18:H18&lt;&gt;""))&lt;&gt;0, ROUND(SUMIF(H18:H18,"",G18:G18) + SUM(H18:H18), 0 ), "")</f>
        <v/>
      </c>
      <c r="I19" s="29"/>
      <c r="J19" s="30">
        <f>IF(AND(G19= "",H19= ""), 0, ROUND(ROUND(I19, 2) * ROUND(IF(H19="",G19,H19),  0), 2))</f>
        <v>0</v>
      </c>
      <c r="K19" s="7"/>
      <c r="M19" s="31">
        <v>0.2</v>
      </c>
      <c r="Q19" s="7">
        <v>1527</v>
      </c>
    </row>
    <row r="20" spans="1:17" x14ac:dyDescent="0.25">
      <c r="A20" s="7">
        <v>9</v>
      </c>
      <c r="B20" s="21" t="s">
        <v>53</v>
      </c>
      <c r="C20" s="106" t="s">
        <v>54</v>
      </c>
      <c r="D20" s="72"/>
      <c r="E20" s="72"/>
      <c r="F20" s="72"/>
      <c r="G20" s="72"/>
      <c r="H20" s="72"/>
      <c r="I20" s="72"/>
      <c r="J20" s="23"/>
    </row>
    <row r="21" spans="1:17" hidden="1" x14ac:dyDescent="0.25">
      <c r="A21" s="7" t="s">
        <v>55</v>
      </c>
    </row>
    <row r="22" spans="1:17" hidden="1" x14ac:dyDescent="0.25">
      <c r="A22" s="7" t="s">
        <v>55</v>
      </c>
    </row>
    <row r="23" spans="1:17" hidden="1" x14ac:dyDescent="0.25">
      <c r="A23" s="7" t="s">
        <v>55</v>
      </c>
    </row>
    <row r="24" spans="1:17" hidden="1" x14ac:dyDescent="0.25">
      <c r="A24" s="7" t="s">
        <v>55</v>
      </c>
    </row>
    <row r="25" spans="1:17" hidden="1" x14ac:dyDescent="0.25">
      <c r="A25" s="7" t="s">
        <v>55</v>
      </c>
    </row>
    <row r="26" spans="1:17" hidden="1" x14ac:dyDescent="0.25">
      <c r="A26" s="7" t="s">
        <v>45</v>
      </c>
    </row>
    <row r="27" spans="1:17" ht="45" hidden="1" x14ac:dyDescent="0.25">
      <c r="A27" s="7" t="s">
        <v>46</v>
      </c>
    </row>
    <row r="28" spans="1:17" x14ac:dyDescent="0.25">
      <c r="A28" s="24" t="s">
        <v>48</v>
      </c>
      <c r="B28" s="23"/>
      <c r="C28" s="107" t="s">
        <v>47</v>
      </c>
      <c r="D28" s="107"/>
      <c r="E28" s="107"/>
      <c r="F28" s="107"/>
      <c r="G28" s="32">
        <v>160</v>
      </c>
      <c r="H28" s="26"/>
      <c r="J28" s="23"/>
    </row>
    <row r="29" spans="1:17" x14ac:dyDescent="0.25">
      <c r="A29" s="7" t="s">
        <v>49</v>
      </c>
      <c r="B29" s="21"/>
      <c r="C29" s="108"/>
      <c r="D29" s="108"/>
      <c r="E29" s="108"/>
      <c r="F29" s="27" t="s">
        <v>10</v>
      </c>
      <c r="G29" s="33">
        <f>ROUND(SUM(G28:G28), 2 )</f>
        <v>160</v>
      </c>
      <c r="H29" s="33" t="str">
        <f>IF(SUMPRODUCT(--(H28:H28&lt;&gt;""))&lt;&gt;0, ROUND(SUMIF(H28:H28,"",G28:G28) + SUM(H28:H28), 2 ), "")</f>
        <v/>
      </c>
      <c r="I29" s="29"/>
      <c r="J29" s="30">
        <f>IF(AND(G29= "",H29= ""), 0, ROUND(ROUND(I29, 2) * ROUND(IF(H29="",G29,H29),  2), 2))</f>
        <v>0</v>
      </c>
      <c r="K29" s="7"/>
      <c r="M29" s="31">
        <v>0.2</v>
      </c>
      <c r="Q29" s="7">
        <v>1527</v>
      </c>
    </row>
    <row r="30" spans="1:17" x14ac:dyDescent="0.25">
      <c r="A30" s="7">
        <v>9</v>
      </c>
      <c r="B30" s="21" t="s">
        <v>56</v>
      </c>
      <c r="C30" s="106" t="s">
        <v>57</v>
      </c>
      <c r="D30" s="72"/>
      <c r="E30" s="72"/>
      <c r="F30" s="72"/>
      <c r="G30" s="72"/>
      <c r="H30" s="72"/>
      <c r="I30" s="72"/>
      <c r="J30" s="23"/>
    </row>
    <row r="31" spans="1:17" hidden="1" x14ac:dyDescent="0.25">
      <c r="A31" s="7" t="s">
        <v>55</v>
      </c>
    </row>
    <row r="32" spans="1:17" hidden="1" x14ac:dyDescent="0.25">
      <c r="A32" s="7" t="s">
        <v>55</v>
      </c>
    </row>
    <row r="33" spans="1:17" hidden="1" x14ac:dyDescent="0.25">
      <c r="A33" s="7" t="s">
        <v>55</v>
      </c>
    </row>
    <row r="34" spans="1:17" hidden="1" x14ac:dyDescent="0.25">
      <c r="A34" s="7" t="s">
        <v>45</v>
      </c>
    </row>
    <row r="35" spans="1:17" ht="45" hidden="1" x14ac:dyDescent="0.25">
      <c r="A35" s="7" t="s">
        <v>46</v>
      </c>
    </row>
    <row r="36" spans="1:17" hidden="1" x14ac:dyDescent="0.25">
      <c r="A36" s="7" t="s">
        <v>58</v>
      </c>
    </row>
    <row r="37" spans="1:17" hidden="1" x14ac:dyDescent="0.25">
      <c r="A37" s="7" t="s">
        <v>58</v>
      </c>
    </row>
    <row r="38" spans="1:17" hidden="1" x14ac:dyDescent="0.25">
      <c r="A38" s="7" t="s">
        <v>58</v>
      </c>
    </row>
    <row r="39" spans="1:17" hidden="1" x14ac:dyDescent="0.25">
      <c r="A39" s="7" t="s">
        <v>58</v>
      </c>
    </row>
    <row r="40" spans="1:17" hidden="1" x14ac:dyDescent="0.25">
      <c r="A40" s="7" t="s">
        <v>45</v>
      </c>
    </row>
    <row r="41" spans="1:17" ht="45" hidden="1" x14ac:dyDescent="0.25">
      <c r="A41" s="7" t="s">
        <v>59</v>
      </c>
    </row>
    <row r="42" spans="1:17" x14ac:dyDescent="0.25">
      <c r="A42" s="24" t="s">
        <v>48</v>
      </c>
      <c r="B42" s="23"/>
      <c r="C42" s="107" t="s">
        <v>47</v>
      </c>
      <c r="D42" s="107"/>
      <c r="E42" s="107"/>
      <c r="F42" s="107"/>
      <c r="G42" s="32">
        <v>40</v>
      </c>
      <c r="H42" s="26"/>
      <c r="J42" s="23"/>
    </row>
    <row r="43" spans="1:17" x14ac:dyDescent="0.25">
      <c r="A43" s="24" t="s">
        <v>61</v>
      </c>
      <c r="B43" s="23"/>
      <c r="C43" s="107" t="s">
        <v>60</v>
      </c>
      <c r="D43" s="107"/>
      <c r="E43" s="107"/>
      <c r="F43" s="107"/>
      <c r="G43" s="32">
        <v>152</v>
      </c>
      <c r="H43" s="26"/>
      <c r="J43" s="23"/>
    </row>
    <row r="44" spans="1:17" x14ac:dyDescent="0.25">
      <c r="A44" s="7" t="s">
        <v>49</v>
      </c>
      <c r="B44" s="21"/>
      <c r="C44" s="108"/>
      <c r="D44" s="108"/>
      <c r="E44" s="108"/>
      <c r="F44" s="27" t="s">
        <v>10</v>
      </c>
      <c r="G44" s="33">
        <f>ROUND(SUM(G42:G43), 2 )</f>
        <v>192</v>
      </c>
      <c r="H44" s="33" t="str">
        <f>IF(SUMPRODUCT(--(H42:H43&lt;&gt;""))&lt;&gt;0, ROUND(SUMIF(H42:H43,"",G42:G43) + SUM(H42:H43), 2 ), "")</f>
        <v/>
      </c>
      <c r="I44" s="29"/>
      <c r="J44" s="30">
        <f>IF(AND(G44= "",H44= ""), 0, ROUND(ROUND(I44, 2) * ROUND(IF(H44="",G44,H44),  2), 2))</f>
        <v>0</v>
      </c>
      <c r="K44" s="7"/>
      <c r="M44" s="31">
        <v>0.2</v>
      </c>
    </row>
    <row r="45" spans="1:17" hidden="1" x14ac:dyDescent="0.25">
      <c r="G45" s="34">
        <f>G42</f>
        <v>40</v>
      </c>
      <c r="H45" s="34" t="str">
        <f>IF(H42= "", "", H42)</f>
        <v/>
      </c>
      <c r="J45" s="34">
        <f>IF(AND(G45= "",H45= ""), 0, ROUND(ROUND(I44, 2) * ROUND(IF(H45="",G45,H45),  2), 2))</f>
        <v>0</v>
      </c>
      <c r="K45" s="7">
        <f>K44</f>
        <v>0</v>
      </c>
      <c r="Q45" s="7">
        <v>1527</v>
      </c>
    </row>
    <row r="46" spans="1:17" hidden="1" x14ac:dyDescent="0.25">
      <c r="G46" s="34">
        <f>G43</f>
        <v>152</v>
      </c>
      <c r="H46" s="34" t="str">
        <f>IF(H43= "", "", H43)</f>
        <v/>
      </c>
      <c r="J46" s="34">
        <f>IF(AND(G46= "",H46= ""), 0, ROUND(ROUND(I44, 2) * ROUND(IF(H46="",G46,H46),  2), 2))</f>
        <v>0</v>
      </c>
      <c r="K46" s="7">
        <f>K44</f>
        <v>0</v>
      </c>
      <c r="Q46" s="7">
        <v>1318</v>
      </c>
    </row>
    <row r="47" spans="1:17" x14ac:dyDescent="0.25">
      <c r="A47" s="7">
        <v>9</v>
      </c>
      <c r="B47" s="21" t="s">
        <v>62</v>
      </c>
      <c r="C47" s="106" t="s">
        <v>63</v>
      </c>
      <c r="D47" s="72"/>
      <c r="E47" s="72"/>
      <c r="F47" s="72"/>
      <c r="G47" s="72"/>
      <c r="H47" s="72"/>
      <c r="I47" s="72"/>
      <c r="J47" s="23"/>
    </row>
    <row r="48" spans="1:17" hidden="1" x14ac:dyDescent="0.25">
      <c r="A48" s="7" t="s">
        <v>45</v>
      </c>
    </row>
    <row r="49" spans="1:17" ht="45" hidden="1" x14ac:dyDescent="0.25">
      <c r="A49" s="7" t="s">
        <v>59</v>
      </c>
    </row>
    <row r="50" spans="1:17" x14ac:dyDescent="0.25">
      <c r="A50" s="24" t="s">
        <v>61</v>
      </c>
      <c r="B50" s="23"/>
      <c r="C50" s="107" t="s">
        <v>60</v>
      </c>
      <c r="D50" s="107"/>
      <c r="E50" s="107"/>
      <c r="F50" s="107"/>
      <c r="G50" s="32">
        <v>20</v>
      </c>
      <c r="H50" s="26"/>
      <c r="J50" s="23"/>
    </row>
    <row r="51" spans="1:17" x14ac:dyDescent="0.25">
      <c r="A51" s="7" t="s">
        <v>49</v>
      </c>
      <c r="B51" s="21"/>
      <c r="C51" s="108"/>
      <c r="D51" s="108"/>
      <c r="E51" s="108"/>
      <c r="F51" s="27" t="s">
        <v>10</v>
      </c>
      <c r="G51" s="33">
        <f>ROUND(SUM(G50:G50), 2 )</f>
        <v>20</v>
      </c>
      <c r="H51" s="33" t="str">
        <f>IF(SUMPRODUCT(--(H50:H50&lt;&gt;""))&lt;&gt;0, ROUND(SUMIF(H50:H50,"",G50:G50) + SUM(H50:H50), 2 ), "")</f>
        <v/>
      </c>
      <c r="I51" s="29"/>
      <c r="J51" s="30">
        <f>IF(AND(G51= "",H51= ""), 0, ROUND(ROUND(I51, 2) * ROUND(IF(H51="",G51,H51),  2), 2))</f>
        <v>0</v>
      </c>
      <c r="K51" s="7"/>
      <c r="M51" s="31">
        <v>0.2</v>
      </c>
      <c r="Q51" s="7">
        <v>1318</v>
      </c>
    </row>
    <row r="52" spans="1:17" hidden="1" x14ac:dyDescent="0.25">
      <c r="A52" s="7" t="s">
        <v>64</v>
      </c>
    </row>
    <row r="53" spans="1:17" ht="36" customHeight="1" x14ac:dyDescent="0.25">
      <c r="A53" s="7">
        <v>4</v>
      </c>
      <c r="B53" s="16" t="s">
        <v>65</v>
      </c>
      <c r="C53" s="113" t="s">
        <v>66</v>
      </c>
      <c r="D53" s="113"/>
      <c r="E53" s="113"/>
      <c r="F53" s="19"/>
      <c r="G53" s="19"/>
      <c r="H53" s="19"/>
      <c r="I53" s="19"/>
      <c r="J53" s="20"/>
      <c r="K53" s="7"/>
    </row>
    <row r="54" spans="1:17" hidden="1" x14ac:dyDescent="0.25">
      <c r="A54" s="7" t="s">
        <v>42</v>
      </c>
    </row>
    <row r="55" spans="1:17" x14ac:dyDescent="0.25">
      <c r="A55" s="7">
        <v>9</v>
      </c>
      <c r="B55" s="21" t="s">
        <v>67</v>
      </c>
      <c r="C55" s="106" t="s">
        <v>68</v>
      </c>
      <c r="D55" s="72"/>
      <c r="E55" s="72"/>
      <c r="F55" s="72"/>
      <c r="G55" s="72"/>
      <c r="H55" s="72"/>
      <c r="I55" s="72"/>
      <c r="J55" s="23"/>
    </row>
    <row r="56" spans="1:17" hidden="1" x14ac:dyDescent="0.25">
      <c r="A56" s="7" t="s">
        <v>55</v>
      </c>
    </row>
    <row r="57" spans="1:17" hidden="1" x14ac:dyDescent="0.25">
      <c r="A57" s="7" t="s">
        <v>55</v>
      </c>
    </row>
    <row r="58" spans="1:17" hidden="1" x14ac:dyDescent="0.25">
      <c r="A58" s="7" t="s">
        <v>55</v>
      </c>
    </row>
    <row r="59" spans="1:17" hidden="1" x14ac:dyDescent="0.25">
      <c r="A59" s="7" t="s">
        <v>55</v>
      </c>
    </row>
    <row r="60" spans="1:17" hidden="1" x14ac:dyDescent="0.25">
      <c r="A60" s="7" t="s">
        <v>55</v>
      </c>
    </row>
    <row r="61" spans="1:17" hidden="1" x14ac:dyDescent="0.25">
      <c r="A61" s="7" t="s">
        <v>45</v>
      </c>
    </row>
    <row r="62" spans="1:17" ht="45" hidden="1" x14ac:dyDescent="0.25">
      <c r="A62" s="7" t="s">
        <v>46</v>
      </c>
    </row>
    <row r="63" spans="1:17" x14ac:dyDescent="0.25">
      <c r="A63" s="24" t="s">
        <v>48</v>
      </c>
      <c r="B63" s="23"/>
      <c r="C63" s="107" t="s">
        <v>47</v>
      </c>
      <c r="D63" s="107"/>
      <c r="E63" s="107"/>
      <c r="F63" s="107"/>
      <c r="G63" s="32">
        <v>160</v>
      </c>
      <c r="H63" s="26"/>
      <c r="J63" s="23"/>
    </row>
    <row r="64" spans="1:17" x14ac:dyDescent="0.25">
      <c r="A64" s="7" t="s">
        <v>49</v>
      </c>
      <c r="B64" s="21"/>
      <c r="C64" s="108"/>
      <c r="D64" s="108"/>
      <c r="E64" s="108"/>
      <c r="F64" s="27" t="s">
        <v>10</v>
      </c>
      <c r="G64" s="33">
        <f>ROUND(SUM(G63:G63), 2 )</f>
        <v>160</v>
      </c>
      <c r="H64" s="33" t="str">
        <f>IF(SUMPRODUCT(--(H63:H63&lt;&gt;""))&lt;&gt;0, ROUND(SUMIF(H63:H63,"",G63:G63) + SUM(H63:H63), 2 ), "")</f>
        <v/>
      </c>
      <c r="I64" s="29"/>
      <c r="J64" s="30">
        <f>IF(AND(G64= "",H64= ""), 0, ROUND(ROUND(I64, 2) * ROUND(IF(H64="",G64,H64),  2), 2))</f>
        <v>0</v>
      </c>
      <c r="K64" s="7"/>
      <c r="M64" s="31">
        <v>0.2</v>
      </c>
      <c r="Q64" s="7">
        <v>1527</v>
      </c>
    </row>
    <row r="65" spans="1:17" x14ac:dyDescent="0.25">
      <c r="A65" s="7">
        <v>9</v>
      </c>
      <c r="B65" s="21" t="s">
        <v>69</v>
      </c>
      <c r="C65" s="106" t="s">
        <v>70</v>
      </c>
      <c r="D65" s="72"/>
      <c r="E65" s="72"/>
      <c r="F65" s="72"/>
      <c r="G65" s="72"/>
      <c r="H65" s="72"/>
      <c r="I65" s="72"/>
      <c r="J65" s="23"/>
    </row>
    <row r="66" spans="1:17" hidden="1" x14ac:dyDescent="0.25">
      <c r="A66" s="7" t="s">
        <v>55</v>
      </c>
    </row>
    <row r="67" spans="1:17" hidden="1" x14ac:dyDescent="0.25">
      <c r="A67" s="7" t="s">
        <v>55</v>
      </c>
    </row>
    <row r="68" spans="1:17" hidden="1" x14ac:dyDescent="0.25">
      <c r="A68" s="7" t="s">
        <v>55</v>
      </c>
    </row>
    <row r="69" spans="1:17" hidden="1" x14ac:dyDescent="0.25">
      <c r="A69" s="7" t="s">
        <v>45</v>
      </c>
    </row>
    <row r="70" spans="1:17" ht="45" hidden="1" x14ac:dyDescent="0.25">
      <c r="A70" s="7" t="s">
        <v>46</v>
      </c>
    </row>
    <row r="71" spans="1:17" hidden="1" x14ac:dyDescent="0.25">
      <c r="A71" s="7" t="s">
        <v>58</v>
      </c>
    </row>
    <row r="72" spans="1:17" hidden="1" x14ac:dyDescent="0.25">
      <c r="A72" s="7" t="s">
        <v>58</v>
      </c>
    </row>
    <row r="73" spans="1:17" hidden="1" x14ac:dyDescent="0.25">
      <c r="A73" s="7" t="s">
        <v>58</v>
      </c>
    </row>
    <row r="74" spans="1:17" hidden="1" x14ac:dyDescent="0.25">
      <c r="A74" s="7" t="s">
        <v>58</v>
      </c>
    </row>
    <row r="75" spans="1:17" hidden="1" x14ac:dyDescent="0.25">
      <c r="A75" s="7" t="s">
        <v>45</v>
      </c>
    </row>
    <row r="76" spans="1:17" ht="45" hidden="1" x14ac:dyDescent="0.25">
      <c r="A76" s="7" t="s">
        <v>59</v>
      </c>
    </row>
    <row r="77" spans="1:17" x14ac:dyDescent="0.25">
      <c r="A77" s="24" t="s">
        <v>48</v>
      </c>
      <c r="B77" s="23"/>
      <c r="C77" s="107" t="s">
        <v>47</v>
      </c>
      <c r="D77" s="107"/>
      <c r="E77" s="107"/>
      <c r="F77" s="107"/>
      <c r="G77" s="32">
        <v>40</v>
      </c>
      <c r="H77" s="26"/>
      <c r="J77" s="23"/>
    </row>
    <row r="78" spans="1:17" x14ac:dyDescent="0.25">
      <c r="A78" s="24" t="s">
        <v>61</v>
      </c>
      <c r="B78" s="23"/>
      <c r="C78" s="107" t="s">
        <v>60</v>
      </c>
      <c r="D78" s="107"/>
      <c r="E78" s="107"/>
      <c r="F78" s="107"/>
      <c r="G78" s="32">
        <v>152</v>
      </c>
      <c r="H78" s="26"/>
      <c r="J78" s="23"/>
    </row>
    <row r="79" spans="1:17" x14ac:dyDescent="0.25">
      <c r="A79" s="7" t="s">
        <v>49</v>
      </c>
      <c r="B79" s="21"/>
      <c r="C79" s="108"/>
      <c r="D79" s="108"/>
      <c r="E79" s="108"/>
      <c r="F79" s="27" t="s">
        <v>10</v>
      </c>
      <c r="G79" s="33">
        <f>ROUND(SUM(G77:G78), 2 )</f>
        <v>192</v>
      </c>
      <c r="H79" s="33" t="str">
        <f>IF(SUMPRODUCT(--(H77:H78&lt;&gt;""))&lt;&gt;0, ROUND(SUMIF(H77:H78,"",G77:G78) + SUM(H77:H78), 2 ), "")</f>
        <v/>
      </c>
      <c r="I79" s="29"/>
      <c r="J79" s="30">
        <f>IF(AND(G79= "",H79= ""), 0, ROUND(ROUND(I79, 2) * ROUND(IF(H79="",G79,H79),  2), 2))</f>
        <v>0</v>
      </c>
      <c r="K79" s="7"/>
      <c r="M79" s="31">
        <v>0.2</v>
      </c>
    </row>
    <row r="80" spans="1:17" hidden="1" x14ac:dyDescent="0.25">
      <c r="G80" s="34">
        <f>G77</f>
        <v>40</v>
      </c>
      <c r="H80" s="34" t="str">
        <f>IF(H77= "", "", H77)</f>
        <v/>
      </c>
      <c r="J80" s="34">
        <f>IF(AND(G80= "",H80= ""), 0, ROUND(ROUND(I79, 2) * ROUND(IF(H80="",G80,H80),  2), 2))</f>
        <v>0</v>
      </c>
      <c r="K80" s="7">
        <f>K79</f>
        <v>0</v>
      </c>
      <c r="Q80" s="7">
        <v>1527</v>
      </c>
    </row>
    <row r="81" spans="1:17" hidden="1" x14ac:dyDescent="0.25">
      <c r="G81" s="34">
        <f>G78</f>
        <v>152</v>
      </c>
      <c r="H81" s="34" t="str">
        <f>IF(H78= "", "", H78)</f>
        <v/>
      </c>
      <c r="J81" s="34">
        <f>IF(AND(G81= "",H81= ""), 0, ROUND(ROUND(I79, 2) * ROUND(IF(H81="",G81,H81),  2), 2))</f>
        <v>0</v>
      </c>
      <c r="K81" s="7">
        <f>K79</f>
        <v>0</v>
      </c>
      <c r="Q81" s="7">
        <v>1318</v>
      </c>
    </row>
    <row r="82" spans="1:17" x14ac:dyDescent="0.25">
      <c r="A82" s="7">
        <v>9</v>
      </c>
      <c r="B82" s="21" t="s">
        <v>71</v>
      </c>
      <c r="C82" s="106" t="s">
        <v>72</v>
      </c>
      <c r="D82" s="72"/>
      <c r="E82" s="72"/>
      <c r="F82" s="72"/>
      <c r="G82" s="72"/>
      <c r="H82" s="72"/>
      <c r="I82" s="72"/>
      <c r="J82" s="23"/>
    </row>
    <row r="83" spans="1:17" hidden="1" x14ac:dyDescent="0.25">
      <c r="A83" s="7" t="s">
        <v>45</v>
      </c>
    </row>
    <row r="84" spans="1:17" ht="45" hidden="1" x14ac:dyDescent="0.25">
      <c r="A84" s="7" t="s">
        <v>59</v>
      </c>
    </row>
    <row r="85" spans="1:17" x14ac:dyDescent="0.25">
      <c r="A85" s="24" t="s">
        <v>61</v>
      </c>
      <c r="B85" s="23"/>
      <c r="C85" s="107" t="s">
        <v>60</v>
      </c>
      <c r="D85" s="107"/>
      <c r="E85" s="107"/>
      <c r="F85" s="107"/>
      <c r="G85" s="32">
        <v>20</v>
      </c>
      <c r="H85" s="26"/>
      <c r="J85" s="23"/>
    </row>
    <row r="86" spans="1:17" x14ac:dyDescent="0.25">
      <c r="A86" s="7" t="s">
        <v>49</v>
      </c>
      <c r="B86" s="21"/>
      <c r="C86" s="108"/>
      <c r="D86" s="108"/>
      <c r="E86" s="108"/>
      <c r="F86" s="27" t="s">
        <v>10</v>
      </c>
      <c r="G86" s="33">
        <f>ROUND(SUM(G85:G85), 2 )</f>
        <v>20</v>
      </c>
      <c r="H86" s="33" t="str">
        <f>IF(SUMPRODUCT(--(H85:H85&lt;&gt;""))&lt;&gt;0, ROUND(SUMIF(H85:H85,"",G85:G85) + SUM(H85:H85), 2 ), "")</f>
        <v/>
      </c>
      <c r="I86" s="29"/>
      <c r="J86" s="30">
        <f>IF(AND(G86= "",H86= ""), 0, ROUND(ROUND(I86, 2) * ROUND(IF(H86="",G86,H86),  2), 2))</f>
        <v>0</v>
      </c>
      <c r="K86" s="7"/>
      <c r="M86" s="31">
        <v>0.2</v>
      </c>
      <c r="Q86" s="7">
        <v>1318</v>
      </c>
    </row>
    <row r="87" spans="1:17" hidden="1" x14ac:dyDescent="0.25">
      <c r="A87" s="7" t="s">
        <v>64</v>
      </c>
    </row>
    <row r="88" spans="1:17" ht="36" customHeight="1" x14ac:dyDescent="0.25">
      <c r="A88" s="7">
        <v>4</v>
      </c>
      <c r="B88" s="16" t="s">
        <v>73</v>
      </c>
      <c r="C88" s="113" t="s">
        <v>74</v>
      </c>
      <c r="D88" s="113"/>
      <c r="E88" s="113"/>
      <c r="F88" s="19"/>
      <c r="G88" s="19"/>
      <c r="H88" s="19"/>
      <c r="I88" s="19"/>
      <c r="J88" s="20"/>
      <c r="K88" s="7"/>
    </row>
    <row r="89" spans="1:17" hidden="1" x14ac:dyDescent="0.25">
      <c r="A89" s="7" t="s">
        <v>42</v>
      </c>
    </row>
    <row r="90" spans="1:17" x14ac:dyDescent="0.25">
      <c r="A90" s="7">
        <v>9</v>
      </c>
      <c r="B90" s="21" t="s">
        <v>75</v>
      </c>
      <c r="C90" s="106" t="s">
        <v>76</v>
      </c>
      <c r="D90" s="72"/>
      <c r="E90" s="72"/>
      <c r="F90" s="72"/>
      <c r="G90" s="72"/>
      <c r="H90" s="72"/>
      <c r="I90" s="72"/>
      <c r="J90" s="23"/>
    </row>
    <row r="91" spans="1:17" hidden="1" x14ac:dyDescent="0.25">
      <c r="A91" s="7" t="s">
        <v>55</v>
      </c>
    </row>
    <row r="92" spans="1:17" hidden="1" x14ac:dyDescent="0.25">
      <c r="A92" s="7" t="s">
        <v>55</v>
      </c>
    </row>
    <row r="93" spans="1:17" hidden="1" x14ac:dyDescent="0.25">
      <c r="A93" s="7" t="s">
        <v>45</v>
      </c>
    </row>
    <row r="94" spans="1:17" ht="45" hidden="1" x14ac:dyDescent="0.25">
      <c r="A94" s="7" t="s">
        <v>46</v>
      </c>
    </row>
    <row r="95" spans="1:17" x14ac:dyDescent="0.25">
      <c r="A95" s="24" t="s">
        <v>48</v>
      </c>
      <c r="B95" s="23"/>
      <c r="C95" s="107" t="s">
        <v>47</v>
      </c>
      <c r="D95" s="107"/>
      <c r="E95" s="107"/>
      <c r="F95" s="107"/>
      <c r="G95" s="32">
        <v>60</v>
      </c>
      <c r="H95" s="26"/>
      <c r="J95" s="23"/>
    </row>
    <row r="96" spans="1:17" x14ac:dyDescent="0.25">
      <c r="A96" s="7" t="s">
        <v>49</v>
      </c>
      <c r="B96" s="21"/>
      <c r="C96" s="108"/>
      <c r="D96" s="108"/>
      <c r="E96" s="108"/>
      <c r="F96" s="27" t="s">
        <v>10</v>
      </c>
      <c r="G96" s="33">
        <f>ROUND(SUM(G95:G95), 2 )</f>
        <v>60</v>
      </c>
      <c r="H96" s="33" t="str">
        <f>IF(SUMPRODUCT(--(H95:H95&lt;&gt;""))&lt;&gt;0, ROUND(SUMIF(H95:H95,"",G95:G95) + SUM(H95:H95), 2 ), "")</f>
        <v/>
      </c>
      <c r="I96" s="29"/>
      <c r="J96" s="30">
        <f>IF(AND(G96= "",H96= ""), 0, ROUND(ROUND(I96, 2) * ROUND(IF(H96="",G96,H96),  2), 2))</f>
        <v>0</v>
      </c>
      <c r="K96" s="7"/>
      <c r="M96" s="31">
        <v>0.2</v>
      </c>
      <c r="Q96" s="7">
        <v>1527</v>
      </c>
    </row>
    <row r="97" spans="1:17" x14ac:dyDescent="0.25">
      <c r="A97" s="7">
        <v>9</v>
      </c>
      <c r="B97" s="21" t="s">
        <v>77</v>
      </c>
      <c r="C97" s="106" t="s">
        <v>78</v>
      </c>
      <c r="D97" s="72"/>
      <c r="E97" s="72"/>
      <c r="F97" s="72"/>
      <c r="G97" s="72"/>
      <c r="H97" s="72"/>
      <c r="I97" s="72"/>
      <c r="J97" s="23"/>
    </row>
    <row r="98" spans="1:17" hidden="1" x14ac:dyDescent="0.25">
      <c r="A98" s="7" t="s">
        <v>55</v>
      </c>
    </row>
    <row r="99" spans="1:17" hidden="1" x14ac:dyDescent="0.25">
      <c r="A99" s="7" t="s">
        <v>55</v>
      </c>
    </row>
    <row r="100" spans="1:17" hidden="1" x14ac:dyDescent="0.25">
      <c r="A100" s="7" t="s">
        <v>45</v>
      </c>
    </row>
    <row r="101" spans="1:17" ht="45" hidden="1" x14ac:dyDescent="0.25">
      <c r="A101" s="7" t="s">
        <v>59</v>
      </c>
    </row>
    <row r="102" spans="1:17" x14ac:dyDescent="0.25">
      <c r="A102" s="24" t="s">
        <v>61</v>
      </c>
      <c r="B102" s="23"/>
      <c r="C102" s="107" t="s">
        <v>60</v>
      </c>
      <c r="D102" s="107"/>
      <c r="E102" s="107"/>
      <c r="F102" s="107"/>
      <c r="G102" s="32">
        <v>30</v>
      </c>
      <c r="H102" s="26"/>
      <c r="J102" s="23"/>
    </row>
    <row r="103" spans="1:17" x14ac:dyDescent="0.25">
      <c r="A103" s="7" t="s">
        <v>49</v>
      </c>
      <c r="B103" s="21"/>
      <c r="C103" s="108"/>
      <c r="D103" s="108"/>
      <c r="E103" s="108"/>
      <c r="F103" s="27" t="s">
        <v>10</v>
      </c>
      <c r="G103" s="33">
        <f>ROUND(SUM(G102:G102), 2 )</f>
        <v>30</v>
      </c>
      <c r="H103" s="33" t="str">
        <f>IF(SUMPRODUCT(--(H102:H102&lt;&gt;""))&lt;&gt;0, ROUND(SUMIF(H102:H102,"",G102:G102) + SUM(H102:H102), 2 ), "")</f>
        <v/>
      </c>
      <c r="I103" s="29"/>
      <c r="J103" s="30">
        <f>IF(AND(G103= "",H103= ""), 0, ROUND(ROUND(I103, 2) * ROUND(IF(H103="",G103,H103),  2), 2))</f>
        <v>0</v>
      </c>
      <c r="K103" s="7"/>
      <c r="M103" s="31">
        <v>0.2</v>
      </c>
      <c r="Q103" s="7">
        <v>1318</v>
      </c>
    </row>
    <row r="104" spans="1:17" hidden="1" x14ac:dyDescent="0.25">
      <c r="A104" s="7" t="s">
        <v>64</v>
      </c>
    </row>
    <row r="105" spans="1:17" x14ac:dyDescent="0.25">
      <c r="A105" s="7" t="s">
        <v>38</v>
      </c>
      <c r="B105" s="23"/>
      <c r="C105" s="72"/>
      <c r="D105" s="72"/>
      <c r="E105" s="72"/>
      <c r="J105" s="23"/>
    </row>
    <row r="106" spans="1:17" x14ac:dyDescent="0.25">
      <c r="B106" s="23"/>
      <c r="C106" s="111" t="s">
        <v>39</v>
      </c>
      <c r="D106" s="112"/>
      <c r="E106" s="112"/>
      <c r="F106" s="109"/>
      <c r="G106" s="109"/>
      <c r="H106" s="109"/>
      <c r="I106" s="109"/>
      <c r="J106" s="110"/>
    </row>
    <row r="107" spans="1:17" x14ac:dyDescent="0.25">
      <c r="B107" s="23"/>
      <c r="C107" s="98"/>
      <c r="D107" s="55"/>
      <c r="E107" s="55"/>
      <c r="F107" s="55"/>
      <c r="G107" s="55"/>
      <c r="H107" s="55"/>
      <c r="I107" s="55"/>
      <c r="J107" s="97"/>
    </row>
    <row r="108" spans="1:17" x14ac:dyDescent="0.25">
      <c r="B108" s="23"/>
      <c r="C108" s="101" t="s">
        <v>79</v>
      </c>
      <c r="D108" s="102"/>
      <c r="E108" s="102"/>
      <c r="F108" s="99">
        <f>SUMIF(K8:K105, IF(K7="","",K7), J8:J105)</f>
        <v>0</v>
      </c>
      <c r="G108" s="99"/>
      <c r="H108" s="99"/>
      <c r="I108" s="99"/>
      <c r="J108" s="100"/>
    </row>
    <row r="109" spans="1:17" hidden="1" x14ac:dyDescent="0.25">
      <c r="B109" s="23"/>
      <c r="C109" s="104" t="s">
        <v>80</v>
      </c>
      <c r="D109" s="76"/>
      <c r="E109" s="76"/>
      <c r="F109" s="94">
        <f>ROUND(SUMIF(K8:K105, IF(K7="","",K7), J8:J105) * 0.2, 2)</f>
        <v>0</v>
      </c>
      <c r="G109" s="94"/>
      <c r="H109" s="94"/>
      <c r="I109" s="94"/>
      <c r="J109" s="103"/>
    </row>
    <row r="110" spans="1:17" hidden="1" x14ac:dyDescent="0.25">
      <c r="B110" s="23"/>
      <c r="C110" s="101" t="s">
        <v>81</v>
      </c>
      <c r="D110" s="102"/>
      <c r="E110" s="102"/>
      <c r="F110" s="99">
        <f>SUM(F108:F109)</f>
        <v>0</v>
      </c>
      <c r="G110" s="99"/>
      <c r="H110" s="99"/>
      <c r="I110" s="99"/>
      <c r="J110" s="100"/>
    </row>
    <row r="111" spans="1:17" ht="18.600000000000001" customHeight="1" x14ac:dyDescent="0.25">
      <c r="A111" s="7">
        <v>3</v>
      </c>
      <c r="B111" s="16">
        <v>3</v>
      </c>
      <c r="C111" s="114" t="s">
        <v>82</v>
      </c>
      <c r="D111" s="114"/>
      <c r="E111" s="114"/>
      <c r="F111" s="17"/>
      <c r="G111" s="17"/>
      <c r="H111" s="17"/>
      <c r="I111" s="17"/>
      <c r="J111" s="18"/>
      <c r="K111" s="7"/>
    </row>
    <row r="112" spans="1:17" hidden="1" x14ac:dyDescent="0.25">
      <c r="A112" s="7" t="s">
        <v>83</v>
      </c>
    </row>
    <row r="113" spans="1:17" hidden="1" x14ac:dyDescent="0.25">
      <c r="A113" s="7" t="s">
        <v>83</v>
      </c>
    </row>
    <row r="114" spans="1:17" hidden="1" x14ac:dyDescent="0.25">
      <c r="A114" s="7" t="s">
        <v>83</v>
      </c>
    </row>
    <row r="115" spans="1:17" ht="18" customHeight="1" x14ac:dyDescent="0.25">
      <c r="A115" s="7">
        <v>4</v>
      </c>
      <c r="B115" s="16" t="s">
        <v>84</v>
      </c>
      <c r="C115" s="113" t="s">
        <v>85</v>
      </c>
      <c r="D115" s="113"/>
      <c r="E115" s="113"/>
      <c r="F115" s="19"/>
      <c r="G115" s="19"/>
      <c r="H115" s="19"/>
      <c r="I115" s="19"/>
      <c r="J115" s="20"/>
      <c r="K115" s="7"/>
    </row>
    <row r="116" spans="1:17" hidden="1" x14ac:dyDescent="0.25">
      <c r="A116" s="7" t="s">
        <v>42</v>
      </c>
    </row>
    <row r="117" spans="1:17" ht="27.2" customHeight="1" x14ac:dyDescent="0.25">
      <c r="A117" s="7">
        <v>9</v>
      </c>
      <c r="B117" s="21" t="s">
        <v>86</v>
      </c>
      <c r="C117" s="106" t="s">
        <v>87</v>
      </c>
      <c r="D117" s="72"/>
      <c r="E117" s="72"/>
      <c r="F117" s="72"/>
      <c r="G117" s="72"/>
      <c r="H117" s="72"/>
      <c r="I117" s="72"/>
      <c r="J117" s="23"/>
    </row>
    <row r="118" spans="1:17" hidden="1" x14ac:dyDescent="0.25">
      <c r="A118" s="7" t="s">
        <v>45</v>
      </c>
    </row>
    <row r="119" spans="1:17" ht="45" hidden="1" x14ac:dyDescent="0.25">
      <c r="A119" s="7" t="s">
        <v>46</v>
      </c>
    </row>
    <row r="120" spans="1:17" x14ac:dyDescent="0.25">
      <c r="A120" s="24" t="s">
        <v>48</v>
      </c>
      <c r="B120" s="23"/>
      <c r="C120" s="107" t="s">
        <v>47</v>
      </c>
      <c r="D120" s="107"/>
      <c r="E120" s="107"/>
      <c r="F120" s="107"/>
      <c r="G120" s="25">
        <v>1</v>
      </c>
      <c r="H120" s="26"/>
      <c r="J120" s="23"/>
    </row>
    <row r="121" spans="1:17" x14ac:dyDescent="0.25">
      <c r="A121" s="7" t="s">
        <v>49</v>
      </c>
      <c r="B121" s="21"/>
      <c r="C121" s="108"/>
      <c r="D121" s="108"/>
      <c r="E121" s="108"/>
      <c r="F121" s="27" t="s">
        <v>50</v>
      </c>
      <c r="G121" s="28">
        <f>ROUND(SUM(G120:G120), 0 )</f>
        <v>1</v>
      </c>
      <c r="H121" s="28" t="str">
        <f>IF(SUMPRODUCT(--(H120:H120&lt;&gt;""))&lt;&gt;0, ROUND(SUMIF(H120:H120,"",G120:G120) + SUM(H120:H120), 0 ), "")</f>
        <v/>
      </c>
      <c r="I121" s="29"/>
      <c r="J121" s="30">
        <f>IF(AND(G121= "",H121= ""), 0, ROUND(ROUND(I121, 2) * ROUND(IF(H121="",G121,H121),  0), 2))</f>
        <v>0</v>
      </c>
      <c r="K121" s="7"/>
      <c r="M121" s="31">
        <v>0.2</v>
      </c>
      <c r="Q121" s="7">
        <v>1527</v>
      </c>
    </row>
    <row r="122" spans="1:17" x14ac:dyDescent="0.25">
      <c r="A122" s="7">
        <v>9</v>
      </c>
      <c r="B122" s="21" t="s">
        <v>88</v>
      </c>
      <c r="C122" s="106" t="s">
        <v>89</v>
      </c>
      <c r="D122" s="72"/>
      <c r="E122" s="72"/>
      <c r="F122" s="72"/>
      <c r="G122" s="72"/>
      <c r="H122" s="72"/>
      <c r="I122" s="72"/>
      <c r="J122" s="23"/>
    </row>
    <row r="123" spans="1:17" hidden="1" x14ac:dyDescent="0.25">
      <c r="A123" s="7" t="s">
        <v>45</v>
      </c>
    </row>
    <row r="124" spans="1:17" ht="45" hidden="1" x14ac:dyDescent="0.25">
      <c r="A124" s="7" t="s">
        <v>46</v>
      </c>
    </row>
    <row r="125" spans="1:17" x14ac:dyDescent="0.25">
      <c r="A125" s="24" t="s">
        <v>48</v>
      </c>
      <c r="B125" s="23"/>
      <c r="C125" s="107" t="s">
        <v>47</v>
      </c>
      <c r="D125" s="107"/>
      <c r="E125" s="107"/>
      <c r="F125" s="107"/>
      <c r="G125" s="25">
        <v>1</v>
      </c>
      <c r="H125" s="26"/>
      <c r="J125" s="23"/>
    </row>
    <row r="126" spans="1:17" x14ac:dyDescent="0.25">
      <c r="A126" s="7" t="s">
        <v>49</v>
      </c>
      <c r="B126" s="21"/>
      <c r="C126" s="108"/>
      <c r="D126" s="108"/>
      <c r="E126" s="108"/>
      <c r="F126" s="27" t="s">
        <v>50</v>
      </c>
      <c r="G126" s="28">
        <f>ROUND(SUM(G125:G125), 0 )</f>
        <v>1</v>
      </c>
      <c r="H126" s="28" t="str">
        <f>IF(SUMPRODUCT(--(H125:H125&lt;&gt;""))&lt;&gt;0, ROUND(SUMIF(H125:H125,"",G125:G125) + SUM(H125:H125), 0 ), "")</f>
        <v/>
      </c>
      <c r="I126" s="29"/>
      <c r="J126" s="30">
        <f>IF(AND(G126= "",H126= ""), 0, ROUND(ROUND(I126, 2) * ROUND(IF(H126="",G126,H126),  0), 2))</f>
        <v>0</v>
      </c>
      <c r="K126" s="7"/>
      <c r="M126" s="31">
        <v>0.2</v>
      </c>
      <c r="Q126" s="7">
        <v>1527</v>
      </c>
    </row>
    <row r="127" spans="1:17" x14ac:dyDescent="0.25">
      <c r="A127" s="7">
        <v>9</v>
      </c>
      <c r="B127" s="21" t="s">
        <v>90</v>
      </c>
      <c r="C127" s="106" t="s">
        <v>91</v>
      </c>
      <c r="D127" s="72"/>
      <c r="E127" s="72"/>
      <c r="F127" s="72"/>
      <c r="G127" s="72"/>
      <c r="H127" s="72"/>
      <c r="I127" s="72"/>
      <c r="J127" s="23"/>
    </row>
    <row r="128" spans="1:17" hidden="1" x14ac:dyDescent="0.25">
      <c r="A128" s="7" t="s">
        <v>45</v>
      </c>
    </row>
    <row r="129" spans="1:17" ht="45" hidden="1" x14ac:dyDescent="0.25">
      <c r="A129" s="7" t="s">
        <v>59</v>
      </c>
    </row>
    <row r="130" spans="1:17" x14ac:dyDescent="0.25">
      <c r="A130" s="24" t="s">
        <v>61</v>
      </c>
      <c r="B130" s="23"/>
      <c r="C130" s="107" t="s">
        <v>60</v>
      </c>
      <c r="D130" s="107"/>
      <c r="E130" s="107"/>
      <c r="F130" s="107"/>
      <c r="G130" s="25">
        <v>1</v>
      </c>
      <c r="H130" s="26"/>
      <c r="J130" s="23"/>
    </row>
    <row r="131" spans="1:17" x14ac:dyDescent="0.25">
      <c r="A131" s="7" t="s">
        <v>49</v>
      </c>
      <c r="B131" s="21"/>
      <c r="C131" s="108"/>
      <c r="D131" s="108"/>
      <c r="E131" s="108"/>
      <c r="F131" s="27" t="s">
        <v>50</v>
      </c>
      <c r="G131" s="28">
        <f>ROUND(SUM(G130:G130), 0 )</f>
        <v>1</v>
      </c>
      <c r="H131" s="28" t="str">
        <f>IF(SUMPRODUCT(--(H130:H130&lt;&gt;""))&lt;&gt;0, ROUND(SUMIF(H130:H130,"",G130:G130) + SUM(H130:H130), 0 ), "")</f>
        <v/>
      </c>
      <c r="I131" s="29"/>
      <c r="J131" s="30">
        <f>IF(AND(G131= "",H131= ""), 0, ROUND(ROUND(I131, 2) * ROUND(IF(H131="",G131,H131),  0), 2))</f>
        <v>0</v>
      </c>
      <c r="K131" s="7"/>
      <c r="M131" s="31">
        <v>0.2</v>
      </c>
      <c r="Q131" s="7">
        <v>1318</v>
      </c>
    </row>
    <row r="132" spans="1:17" x14ac:dyDescent="0.25">
      <c r="A132" s="7">
        <v>9</v>
      </c>
      <c r="B132" s="21" t="s">
        <v>92</v>
      </c>
      <c r="C132" s="106" t="s">
        <v>93</v>
      </c>
      <c r="D132" s="72"/>
      <c r="E132" s="72"/>
      <c r="F132" s="72"/>
      <c r="G132" s="72"/>
      <c r="H132" s="72"/>
      <c r="I132" s="72"/>
      <c r="J132" s="23"/>
    </row>
    <row r="133" spans="1:17" hidden="1" x14ac:dyDescent="0.25">
      <c r="A133" s="7" t="s">
        <v>45</v>
      </c>
    </row>
    <row r="134" spans="1:17" ht="45" hidden="1" x14ac:dyDescent="0.25">
      <c r="A134" s="7" t="s">
        <v>59</v>
      </c>
    </row>
    <row r="135" spans="1:17" x14ac:dyDescent="0.25">
      <c r="A135" s="24" t="s">
        <v>61</v>
      </c>
      <c r="B135" s="23"/>
      <c r="C135" s="107" t="s">
        <v>60</v>
      </c>
      <c r="D135" s="107"/>
      <c r="E135" s="107"/>
      <c r="F135" s="107"/>
      <c r="G135" s="25">
        <v>1</v>
      </c>
      <c r="H135" s="26"/>
      <c r="J135" s="23"/>
    </row>
    <row r="136" spans="1:17" x14ac:dyDescent="0.25">
      <c r="A136" s="7" t="s">
        <v>49</v>
      </c>
      <c r="B136" s="21"/>
      <c r="C136" s="108"/>
      <c r="D136" s="108"/>
      <c r="E136" s="108"/>
      <c r="F136" s="27" t="s">
        <v>50</v>
      </c>
      <c r="G136" s="28">
        <f>ROUND(SUM(G135:G135), 0 )</f>
        <v>1</v>
      </c>
      <c r="H136" s="28" t="str">
        <f>IF(SUMPRODUCT(--(H135:H135&lt;&gt;""))&lt;&gt;0, ROUND(SUMIF(H135:H135,"",G135:G135) + SUM(H135:H135), 0 ), "")</f>
        <v/>
      </c>
      <c r="I136" s="29"/>
      <c r="J136" s="30">
        <f>IF(AND(G136= "",H136= ""), 0, ROUND(ROUND(I136, 2) * ROUND(IF(H136="",G136,H136),  0), 2))</f>
        <v>0</v>
      </c>
      <c r="K136" s="7"/>
      <c r="M136" s="31">
        <v>0.2</v>
      </c>
      <c r="Q136" s="7">
        <v>1318</v>
      </c>
    </row>
    <row r="137" spans="1:17" x14ac:dyDescent="0.25">
      <c r="A137" s="7">
        <v>9</v>
      </c>
      <c r="B137" s="21" t="s">
        <v>94</v>
      </c>
      <c r="C137" s="106" t="s">
        <v>95</v>
      </c>
      <c r="D137" s="72"/>
      <c r="E137" s="72"/>
      <c r="F137" s="72"/>
      <c r="G137" s="72"/>
      <c r="H137" s="72"/>
      <c r="I137" s="72"/>
      <c r="J137" s="23"/>
    </row>
    <row r="138" spans="1:17" hidden="1" x14ac:dyDescent="0.25">
      <c r="A138" s="7" t="s">
        <v>45</v>
      </c>
    </row>
    <row r="139" spans="1:17" ht="45" hidden="1" x14ac:dyDescent="0.25">
      <c r="A139" s="7" t="s">
        <v>46</v>
      </c>
    </row>
    <row r="140" spans="1:17" x14ac:dyDescent="0.25">
      <c r="A140" s="24" t="s">
        <v>48</v>
      </c>
      <c r="B140" s="23"/>
      <c r="C140" s="107" t="s">
        <v>47</v>
      </c>
      <c r="D140" s="107"/>
      <c r="E140" s="107"/>
      <c r="F140" s="107"/>
      <c r="G140" s="25">
        <v>1</v>
      </c>
      <c r="H140" s="26"/>
      <c r="J140" s="23"/>
    </row>
    <row r="141" spans="1:17" x14ac:dyDescent="0.25">
      <c r="A141" s="7" t="s">
        <v>49</v>
      </c>
      <c r="B141" s="21"/>
      <c r="C141" s="108"/>
      <c r="D141" s="108"/>
      <c r="E141" s="108"/>
      <c r="F141" s="27" t="s">
        <v>50</v>
      </c>
      <c r="G141" s="28">
        <f>ROUND(SUM(G140:G140), 0 )</f>
        <v>1</v>
      </c>
      <c r="H141" s="28" t="str">
        <f>IF(SUMPRODUCT(--(H140:H140&lt;&gt;""))&lt;&gt;0, ROUND(SUMIF(H140:H140,"",G140:G140) + SUM(H140:H140), 0 ), "")</f>
        <v/>
      </c>
      <c r="I141" s="29"/>
      <c r="J141" s="30">
        <f>IF(AND(G141= "",H141= ""), 0, ROUND(ROUND(I141, 2) * ROUND(IF(H141="",G141,H141),  0), 2))</f>
        <v>0</v>
      </c>
      <c r="K141" s="7"/>
      <c r="M141" s="31">
        <v>0.2</v>
      </c>
      <c r="Q141" s="7">
        <v>1527</v>
      </c>
    </row>
    <row r="142" spans="1:17" x14ac:dyDescent="0.25">
      <c r="A142" s="7">
        <v>9</v>
      </c>
      <c r="B142" s="21" t="s">
        <v>96</v>
      </c>
      <c r="C142" s="106" t="s">
        <v>97</v>
      </c>
      <c r="D142" s="72"/>
      <c r="E142" s="72"/>
      <c r="F142" s="72"/>
      <c r="G142" s="72"/>
      <c r="H142" s="72"/>
      <c r="I142" s="72"/>
      <c r="J142" s="23"/>
    </row>
    <row r="143" spans="1:17" hidden="1" x14ac:dyDescent="0.25">
      <c r="A143" s="7" t="s">
        <v>45</v>
      </c>
    </row>
    <row r="144" spans="1:17" ht="45" hidden="1" x14ac:dyDescent="0.25">
      <c r="A144" s="7" t="s">
        <v>46</v>
      </c>
    </row>
    <row r="145" spans="1:17" x14ac:dyDescent="0.25">
      <c r="A145" s="24" t="s">
        <v>48</v>
      </c>
      <c r="B145" s="23"/>
      <c r="C145" s="107" t="s">
        <v>47</v>
      </c>
      <c r="D145" s="107"/>
      <c r="E145" s="107"/>
      <c r="F145" s="107"/>
      <c r="G145" s="25">
        <v>1</v>
      </c>
      <c r="H145" s="26"/>
      <c r="J145" s="23"/>
    </row>
    <row r="146" spans="1:17" x14ac:dyDescent="0.25">
      <c r="A146" s="7" t="s">
        <v>49</v>
      </c>
      <c r="B146" s="21"/>
      <c r="C146" s="108"/>
      <c r="D146" s="108"/>
      <c r="E146" s="108"/>
      <c r="F146" s="27" t="s">
        <v>50</v>
      </c>
      <c r="G146" s="28">
        <f>ROUND(SUM(G145:G145), 0 )</f>
        <v>1</v>
      </c>
      <c r="H146" s="28" t="str">
        <f>IF(SUMPRODUCT(--(H145:H145&lt;&gt;""))&lt;&gt;0, ROUND(SUMIF(H145:H145,"",G145:G145) + SUM(H145:H145), 0 ), "")</f>
        <v/>
      </c>
      <c r="I146" s="29"/>
      <c r="J146" s="30">
        <f>IF(AND(G146= "",H146= ""), 0, ROUND(ROUND(I146, 2) * ROUND(IF(H146="",G146,H146),  0), 2))</f>
        <v>0</v>
      </c>
      <c r="K146" s="7"/>
      <c r="M146" s="31">
        <v>0.2</v>
      </c>
      <c r="Q146" s="7">
        <v>1527</v>
      </c>
    </row>
    <row r="147" spans="1:17" x14ac:dyDescent="0.25">
      <c r="A147" s="7">
        <v>9</v>
      </c>
      <c r="B147" s="21" t="s">
        <v>98</v>
      </c>
      <c r="C147" s="106" t="s">
        <v>99</v>
      </c>
      <c r="D147" s="72"/>
      <c r="E147" s="72"/>
      <c r="F147" s="72"/>
      <c r="G147" s="72"/>
      <c r="H147" s="72"/>
      <c r="I147" s="72"/>
      <c r="J147" s="23"/>
    </row>
    <row r="148" spans="1:17" hidden="1" x14ac:dyDescent="0.25">
      <c r="A148" s="7" t="s">
        <v>45</v>
      </c>
    </row>
    <row r="149" spans="1:17" ht="45" hidden="1" x14ac:dyDescent="0.25">
      <c r="A149" s="7" t="s">
        <v>46</v>
      </c>
    </row>
    <row r="150" spans="1:17" x14ac:dyDescent="0.25">
      <c r="A150" s="24" t="s">
        <v>48</v>
      </c>
      <c r="B150" s="23"/>
      <c r="C150" s="107" t="s">
        <v>47</v>
      </c>
      <c r="D150" s="107"/>
      <c r="E150" s="107"/>
      <c r="F150" s="107"/>
      <c r="G150" s="25">
        <v>1</v>
      </c>
      <c r="H150" s="26"/>
      <c r="J150" s="23"/>
    </row>
    <row r="151" spans="1:17" x14ac:dyDescent="0.25">
      <c r="A151" s="7" t="s">
        <v>49</v>
      </c>
      <c r="B151" s="21"/>
      <c r="C151" s="108"/>
      <c r="D151" s="108"/>
      <c r="E151" s="108"/>
      <c r="F151" s="27" t="s">
        <v>50</v>
      </c>
      <c r="G151" s="28">
        <f>ROUND(SUM(G150:G150), 0 )</f>
        <v>1</v>
      </c>
      <c r="H151" s="28" t="str">
        <f>IF(SUMPRODUCT(--(H150:H150&lt;&gt;""))&lt;&gt;0, ROUND(SUMIF(H150:H150,"",G150:G150) + SUM(H150:H150), 0 ), "")</f>
        <v/>
      </c>
      <c r="I151" s="29"/>
      <c r="J151" s="30">
        <f>IF(AND(G151= "",H151= ""), 0, ROUND(ROUND(I151, 2) * ROUND(IF(H151="",G151,H151),  0), 2))</f>
        <v>0</v>
      </c>
      <c r="K151" s="7"/>
      <c r="M151" s="31">
        <v>0.2</v>
      </c>
      <c r="Q151" s="7">
        <v>1527</v>
      </c>
    </row>
    <row r="152" spans="1:17" x14ac:dyDescent="0.25">
      <c r="A152" s="7">
        <v>9</v>
      </c>
      <c r="B152" s="21" t="s">
        <v>100</v>
      </c>
      <c r="C152" s="106" t="s">
        <v>101</v>
      </c>
      <c r="D152" s="72"/>
      <c r="E152" s="72"/>
      <c r="F152" s="72"/>
      <c r="G152" s="72"/>
      <c r="H152" s="72"/>
      <c r="I152" s="72"/>
      <c r="J152" s="23"/>
    </row>
    <row r="153" spans="1:17" hidden="1" x14ac:dyDescent="0.25">
      <c r="A153" s="7" t="s">
        <v>45</v>
      </c>
    </row>
    <row r="154" spans="1:17" ht="45" hidden="1" x14ac:dyDescent="0.25">
      <c r="A154" s="7" t="s">
        <v>59</v>
      </c>
    </row>
    <row r="155" spans="1:17" x14ac:dyDescent="0.25">
      <c r="A155" s="24" t="s">
        <v>61</v>
      </c>
      <c r="B155" s="23"/>
      <c r="C155" s="107" t="s">
        <v>60</v>
      </c>
      <c r="D155" s="107"/>
      <c r="E155" s="107"/>
      <c r="F155" s="107"/>
      <c r="G155" s="25">
        <v>1</v>
      </c>
      <c r="H155" s="26"/>
      <c r="J155" s="23"/>
    </row>
    <row r="156" spans="1:17" x14ac:dyDescent="0.25">
      <c r="A156" s="7" t="s">
        <v>49</v>
      </c>
      <c r="B156" s="21"/>
      <c r="C156" s="108"/>
      <c r="D156" s="108"/>
      <c r="E156" s="108"/>
      <c r="F156" s="27" t="s">
        <v>50</v>
      </c>
      <c r="G156" s="28">
        <f>ROUND(SUM(G155:G155), 0 )</f>
        <v>1</v>
      </c>
      <c r="H156" s="28" t="str">
        <f>IF(SUMPRODUCT(--(H155:H155&lt;&gt;""))&lt;&gt;0, ROUND(SUMIF(H155:H155,"",G155:G155) + SUM(H155:H155), 0 ), "")</f>
        <v/>
      </c>
      <c r="I156" s="29"/>
      <c r="J156" s="30">
        <f>IF(AND(G156= "",H156= ""), 0, ROUND(ROUND(I156, 2) * ROUND(IF(H156="",G156,H156),  0), 2))</f>
        <v>0</v>
      </c>
      <c r="K156" s="7"/>
      <c r="M156" s="31">
        <v>0.2</v>
      </c>
      <c r="Q156" s="7">
        <v>1318</v>
      </c>
    </row>
    <row r="157" spans="1:17" hidden="1" x14ac:dyDescent="0.25">
      <c r="A157" s="7" t="s">
        <v>64</v>
      </c>
    </row>
    <row r="158" spans="1:17" ht="18" customHeight="1" x14ac:dyDescent="0.25">
      <c r="A158" s="7">
        <v>4</v>
      </c>
      <c r="B158" s="16" t="s">
        <v>102</v>
      </c>
      <c r="C158" s="113" t="s">
        <v>103</v>
      </c>
      <c r="D158" s="113"/>
      <c r="E158" s="113"/>
      <c r="F158" s="19"/>
      <c r="G158" s="19"/>
      <c r="H158" s="19"/>
      <c r="I158" s="19"/>
      <c r="J158" s="20"/>
      <c r="K158" s="7"/>
    </row>
    <row r="159" spans="1:17" hidden="1" x14ac:dyDescent="0.25">
      <c r="A159" s="7" t="s">
        <v>42</v>
      </c>
    </row>
    <row r="160" spans="1:17" hidden="1" x14ac:dyDescent="0.25">
      <c r="A160" s="7" t="s">
        <v>42</v>
      </c>
    </row>
    <row r="161" spans="1:17" hidden="1" x14ac:dyDescent="0.25">
      <c r="A161" s="7" t="s">
        <v>42</v>
      </c>
    </row>
    <row r="162" spans="1:17" hidden="1" x14ac:dyDescent="0.25">
      <c r="A162" s="7" t="s">
        <v>42</v>
      </c>
    </row>
    <row r="163" spans="1:17" ht="33.75" customHeight="1" x14ac:dyDescent="0.25">
      <c r="A163" s="7">
        <v>5</v>
      </c>
      <c r="B163" s="16" t="s">
        <v>104</v>
      </c>
      <c r="C163" s="76" t="s">
        <v>105</v>
      </c>
      <c r="D163" s="76"/>
      <c r="E163" s="76"/>
      <c r="F163" s="35"/>
      <c r="G163" s="35"/>
      <c r="H163" s="35"/>
      <c r="I163" s="35"/>
      <c r="J163" s="36"/>
      <c r="K163" s="7"/>
    </row>
    <row r="164" spans="1:17" x14ac:dyDescent="0.25">
      <c r="A164" s="7">
        <v>9</v>
      </c>
      <c r="B164" s="21" t="s">
        <v>106</v>
      </c>
      <c r="C164" s="106" t="s">
        <v>107</v>
      </c>
      <c r="D164" s="72"/>
      <c r="E164" s="72"/>
      <c r="F164" s="72"/>
      <c r="G164" s="72"/>
      <c r="H164" s="72"/>
      <c r="I164" s="72"/>
      <c r="J164" s="23"/>
    </row>
    <row r="165" spans="1:17" hidden="1" x14ac:dyDescent="0.25">
      <c r="A165" s="7" t="s">
        <v>55</v>
      </c>
    </row>
    <row r="166" spans="1:17" hidden="1" x14ac:dyDescent="0.25">
      <c r="A166" s="7" t="s">
        <v>45</v>
      </c>
    </row>
    <row r="167" spans="1:17" ht="45" hidden="1" x14ac:dyDescent="0.25">
      <c r="A167" s="7" t="s">
        <v>46</v>
      </c>
    </row>
    <row r="168" spans="1:17" x14ac:dyDescent="0.25">
      <c r="A168" s="24" t="s">
        <v>48</v>
      </c>
      <c r="B168" s="23"/>
      <c r="C168" s="107" t="s">
        <v>47</v>
      </c>
      <c r="D168" s="107"/>
      <c r="E168" s="107"/>
      <c r="F168" s="107"/>
      <c r="G168" s="25">
        <v>1</v>
      </c>
      <c r="H168" s="26"/>
      <c r="J168" s="23"/>
    </row>
    <row r="169" spans="1:17" x14ac:dyDescent="0.25">
      <c r="A169" s="7" t="s">
        <v>49</v>
      </c>
      <c r="B169" s="21"/>
      <c r="C169" s="108"/>
      <c r="D169" s="108"/>
      <c r="E169" s="108"/>
      <c r="F169" s="27" t="s">
        <v>50</v>
      </c>
      <c r="G169" s="28">
        <f>ROUND(SUM(G168:G168), 0 )</f>
        <v>1</v>
      </c>
      <c r="H169" s="28" t="str">
        <f>IF(SUMPRODUCT(--(H168:H168&lt;&gt;""))&lt;&gt;0, ROUND(SUMIF(H168:H168,"",G168:G168) + SUM(H168:H168), 0 ), "")</f>
        <v/>
      </c>
      <c r="I169" s="29"/>
      <c r="J169" s="30">
        <f>IF(AND(G169= "",H169= ""), 0, ROUND(ROUND(I169, 2) * ROUND(IF(H169="",G169,H169),  0), 2))</f>
        <v>0</v>
      </c>
      <c r="K169" s="7"/>
      <c r="M169" s="31">
        <v>0.2</v>
      </c>
      <c r="Q169" s="7">
        <v>1527</v>
      </c>
    </row>
    <row r="170" spans="1:17" x14ac:dyDescent="0.25">
      <c r="A170" s="7">
        <v>9</v>
      </c>
      <c r="B170" s="21" t="s">
        <v>108</v>
      </c>
      <c r="C170" s="106" t="s">
        <v>109</v>
      </c>
      <c r="D170" s="72"/>
      <c r="E170" s="72"/>
      <c r="F170" s="72"/>
      <c r="G170" s="72"/>
      <c r="H170" s="72"/>
      <c r="I170" s="72"/>
      <c r="J170" s="23"/>
    </row>
    <row r="171" spans="1:17" hidden="1" x14ac:dyDescent="0.25">
      <c r="A171" s="7" t="s">
        <v>45</v>
      </c>
    </row>
    <row r="172" spans="1:17" ht="45" hidden="1" x14ac:dyDescent="0.25">
      <c r="A172" s="7" t="s">
        <v>46</v>
      </c>
    </row>
    <row r="173" spans="1:17" x14ac:dyDescent="0.25">
      <c r="A173" s="24" t="s">
        <v>48</v>
      </c>
      <c r="B173" s="23"/>
      <c r="C173" s="107" t="s">
        <v>47</v>
      </c>
      <c r="D173" s="107"/>
      <c r="E173" s="107"/>
      <c r="F173" s="107"/>
      <c r="G173" s="37">
        <v>1</v>
      </c>
      <c r="H173" s="26"/>
      <c r="J173" s="23"/>
    </row>
    <row r="174" spans="1:17" x14ac:dyDescent="0.25">
      <c r="A174" s="7" t="s">
        <v>49</v>
      </c>
      <c r="B174" s="21"/>
      <c r="C174" s="108"/>
      <c r="D174" s="108"/>
      <c r="E174" s="108"/>
      <c r="F174" s="27" t="s">
        <v>110</v>
      </c>
      <c r="G174" s="38">
        <f>ROUND(SUM(G173:G173), 3 )</f>
        <v>1</v>
      </c>
      <c r="H174" s="38" t="str">
        <f>IF(SUMPRODUCT(--(H173:H173&lt;&gt;""))&lt;&gt;0, ROUND(SUMIF(H173:H173,"",G173:G173) + SUM(H173:H173), 3 ), "")</f>
        <v/>
      </c>
      <c r="I174" s="29"/>
      <c r="J174" s="30">
        <f>IF(AND(G174= "",H174= ""), 0, ROUND(ROUND(I174, 2) * ROUND(IF(H174="",G174,H174),  3), 2))</f>
        <v>0</v>
      </c>
      <c r="K174" s="7"/>
      <c r="M174" s="31">
        <v>0.2</v>
      </c>
      <c r="Q174" s="7">
        <v>1527</v>
      </c>
    </row>
    <row r="175" spans="1:17" hidden="1" x14ac:dyDescent="0.25">
      <c r="A175" s="7" t="s">
        <v>111</v>
      </c>
    </row>
    <row r="176" spans="1:17" ht="33.75" customHeight="1" x14ac:dyDescent="0.25">
      <c r="A176" s="7">
        <v>5</v>
      </c>
      <c r="B176" s="16" t="s">
        <v>112</v>
      </c>
      <c r="C176" s="76" t="s">
        <v>113</v>
      </c>
      <c r="D176" s="76"/>
      <c r="E176" s="76"/>
      <c r="F176" s="35"/>
      <c r="G176" s="35"/>
      <c r="H176" s="35"/>
      <c r="I176" s="35"/>
      <c r="J176" s="36"/>
      <c r="K176" s="7"/>
    </row>
    <row r="177" spans="1:17" x14ac:dyDescent="0.25">
      <c r="A177" s="7">
        <v>9</v>
      </c>
      <c r="B177" s="21" t="s">
        <v>114</v>
      </c>
      <c r="C177" s="106" t="s">
        <v>115</v>
      </c>
      <c r="D177" s="72"/>
      <c r="E177" s="72"/>
      <c r="F177" s="72"/>
      <c r="G177" s="72"/>
      <c r="H177" s="72"/>
      <c r="I177" s="72"/>
      <c r="J177" s="23"/>
    </row>
    <row r="178" spans="1:17" hidden="1" x14ac:dyDescent="0.25">
      <c r="A178" s="7" t="s">
        <v>45</v>
      </c>
    </row>
    <row r="179" spans="1:17" ht="45" hidden="1" x14ac:dyDescent="0.25">
      <c r="A179" s="7" t="s">
        <v>46</v>
      </c>
    </row>
    <row r="180" spans="1:17" x14ac:dyDescent="0.25">
      <c r="A180" s="24" t="s">
        <v>48</v>
      </c>
      <c r="B180" s="23"/>
      <c r="C180" s="107" t="s">
        <v>47</v>
      </c>
      <c r="D180" s="107"/>
      <c r="E180" s="107"/>
      <c r="F180" s="107"/>
      <c r="G180" s="37">
        <v>1</v>
      </c>
      <c r="H180" s="26"/>
      <c r="J180" s="23"/>
    </row>
    <row r="181" spans="1:17" x14ac:dyDescent="0.25">
      <c r="A181" s="7" t="s">
        <v>49</v>
      </c>
      <c r="B181" s="21"/>
      <c r="C181" s="108"/>
      <c r="D181" s="108"/>
      <c r="E181" s="108"/>
      <c r="F181" s="27" t="s">
        <v>110</v>
      </c>
      <c r="G181" s="38">
        <f>ROUND(SUM(G180:G180), 3 )</f>
        <v>1</v>
      </c>
      <c r="H181" s="38" t="str">
        <f>IF(SUMPRODUCT(--(H180:H180&lt;&gt;""))&lt;&gt;0, ROUND(SUMIF(H180:H180,"",G180:G180) + SUM(H180:H180), 3 ), "")</f>
        <v/>
      </c>
      <c r="I181" s="29"/>
      <c r="J181" s="30">
        <f>IF(AND(G181= "",H181= ""), 0, ROUND(ROUND(I181, 2) * ROUND(IF(H181="",G181,H181),  3), 2))</f>
        <v>0</v>
      </c>
      <c r="K181" s="7"/>
      <c r="M181" s="31">
        <v>0.2</v>
      </c>
      <c r="Q181" s="7">
        <v>1527</v>
      </c>
    </row>
    <row r="182" spans="1:17" x14ac:dyDescent="0.25">
      <c r="A182" s="7">
        <v>9</v>
      </c>
      <c r="B182" s="21" t="s">
        <v>116</v>
      </c>
      <c r="C182" s="106" t="s">
        <v>117</v>
      </c>
      <c r="D182" s="72"/>
      <c r="E182" s="72"/>
      <c r="F182" s="72"/>
      <c r="G182" s="72"/>
      <c r="H182" s="72"/>
      <c r="I182" s="72"/>
      <c r="J182" s="23"/>
    </row>
    <row r="183" spans="1:17" hidden="1" x14ac:dyDescent="0.25">
      <c r="A183" s="7" t="s">
        <v>45</v>
      </c>
    </row>
    <row r="184" spans="1:17" ht="45" hidden="1" x14ac:dyDescent="0.25">
      <c r="A184" s="7" t="s">
        <v>59</v>
      </c>
    </row>
    <row r="185" spans="1:17" x14ac:dyDescent="0.25">
      <c r="A185" s="24" t="s">
        <v>61</v>
      </c>
      <c r="B185" s="23"/>
      <c r="C185" s="107" t="s">
        <v>60</v>
      </c>
      <c r="D185" s="107"/>
      <c r="E185" s="107"/>
      <c r="F185" s="107"/>
      <c r="G185" s="37">
        <v>0.5</v>
      </c>
      <c r="H185" s="26"/>
      <c r="J185" s="23"/>
    </row>
    <row r="186" spans="1:17" x14ac:dyDescent="0.25">
      <c r="A186" s="7" t="s">
        <v>49</v>
      </c>
      <c r="B186" s="21"/>
      <c r="C186" s="108"/>
      <c r="D186" s="108"/>
      <c r="E186" s="108"/>
      <c r="F186" s="27" t="s">
        <v>110</v>
      </c>
      <c r="G186" s="38">
        <f>ROUND(SUM(G185:G185), 3 )</f>
        <v>0.5</v>
      </c>
      <c r="H186" s="38" t="str">
        <f>IF(SUMPRODUCT(--(H185:H185&lt;&gt;""))&lt;&gt;0, ROUND(SUMIF(H185:H185,"",G185:G185) + SUM(H185:H185), 3 ), "")</f>
        <v/>
      </c>
      <c r="I186" s="29"/>
      <c r="J186" s="30">
        <f>IF(AND(G186= "",H186= ""), 0, ROUND(ROUND(I186, 2) * ROUND(IF(H186="",G186,H186),  3), 2))</f>
        <v>0</v>
      </c>
      <c r="K186" s="7"/>
      <c r="M186" s="31">
        <v>0.2</v>
      </c>
      <c r="Q186" s="7">
        <v>1318</v>
      </c>
    </row>
    <row r="187" spans="1:17" x14ac:dyDescent="0.25">
      <c r="A187" s="7">
        <v>9</v>
      </c>
      <c r="B187" s="21" t="s">
        <v>118</v>
      </c>
      <c r="C187" s="106" t="s">
        <v>119</v>
      </c>
      <c r="D187" s="72"/>
      <c r="E187" s="72"/>
      <c r="F187" s="72"/>
      <c r="G187" s="72"/>
      <c r="H187" s="72"/>
      <c r="I187" s="72"/>
      <c r="J187" s="23"/>
    </row>
    <row r="188" spans="1:17" hidden="1" x14ac:dyDescent="0.25">
      <c r="A188" s="7" t="s">
        <v>45</v>
      </c>
    </row>
    <row r="189" spans="1:17" ht="45" hidden="1" x14ac:dyDescent="0.25">
      <c r="A189" s="7" t="s">
        <v>59</v>
      </c>
    </row>
    <row r="190" spans="1:17" x14ac:dyDescent="0.25">
      <c r="A190" s="24" t="s">
        <v>61</v>
      </c>
      <c r="B190" s="23"/>
      <c r="C190" s="107" t="s">
        <v>60</v>
      </c>
      <c r="D190" s="107"/>
      <c r="E190" s="107"/>
      <c r="F190" s="107"/>
      <c r="G190" s="37">
        <v>1.3</v>
      </c>
      <c r="H190" s="26"/>
      <c r="J190" s="23"/>
    </row>
    <row r="191" spans="1:17" x14ac:dyDescent="0.25">
      <c r="A191" s="7" t="s">
        <v>49</v>
      </c>
      <c r="B191" s="21"/>
      <c r="C191" s="108"/>
      <c r="D191" s="108"/>
      <c r="E191" s="108"/>
      <c r="F191" s="27" t="s">
        <v>110</v>
      </c>
      <c r="G191" s="38">
        <f>ROUND(SUM(G190:G190), 3 )</f>
        <v>1.3</v>
      </c>
      <c r="H191" s="38" t="str">
        <f>IF(SUMPRODUCT(--(H190:H190&lt;&gt;""))&lt;&gt;0, ROUND(SUMIF(H190:H190,"",G190:G190) + SUM(H190:H190), 3 ), "")</f>
        <v/>
      </c>
      <c r="I191" s="29"/>
      <c r="J191" s="30">
        <f>IF(AND(G191= "",H191= ""), 0, ROUND(ROUND(I191, 2) * ROUND(IF(H191="",G191,H191),  3), 2))</f>
        <v>0</v>
      </c>
      <c r="K191" s="7"/>
      <c r="M191" s="31">
        <v>0.2</v>
      </c>
      <c r="Q191" s="7">
        <v>1318</v>
      </c>
    </row>
    <row r="192" spans="1:17" hidden="1" x14ac:dyDescent="0.25">
      <c r="A192" s="7" t="s">
        <v>111</v>
      </c>
    </row>
    <row r="193" spans="1:17" ht="16.899999999999999" customHeight="1" x14ac:dyDescent="0.25">
      <c r="A193" s="7">
        <v>5</v>
      </c>
      <c r="B193" s="16" t="s">
        <v>120</v>
      </c>
      <c r="C193" s="76" t="s">
        <v>121</v>
      </c>
      <c r="D193" s="76"/>
      <c r="E193" s="76"/>
      <c r="F193" s="35"/>
      <c r="G193" s="35"/>
      <c r="H193" s="35"/>
      <c r="I193" s="35"/>
      <c r="J193" s="36"/>
      <c r="K193" s="7"/>
    </row>
    <row r="194" spans="1:17" x14ac:dyDescent="0.25">
      <c r="A194" s="7">
        <v>9</v>
      </c>
      <c r="B194" s="21" t="s">
        <v>122</v>
      </c>
      <c r="C194" s="106" t="s">
        <v>123</v>
      </c>
      <c r="D194" s="72"/>
      <c r="E194" s="72"/>
      <c r="F194" s="72"/>
      <c r="G194" s="72"/>
      <c r="H194" s="72"/>
      <c r="I194" s="72"/>
      <c r="J194" s="23"/>
    </row>
    <row r="195" spans="1:17" hidden="1" x14ac:dyDescent="0.25">
      <c r="A195" s="7" t="s">
        <v>45</v>
      </c>
    </row>
    <row r="196" spans="1:17" ht="45" hidden="1" x14ac:dyDescent="0.25">
      <c r="A196" s="7" t="s">
        <v>46</v>
      </c>
    </row>
    <row r="197" spans="1:17" x14ac:dyDescent="0.25">
      <c r="A197" s="24" t="s">
        <v>48</v>
      </c>
      <c r="B197" s="23"/>
      <c r="C197" s="107" t="s">
        <v>47</v>
      </c>
      <c r="D197" s="107"/>
      <c r="E197" s="107"/>
      <c r="F197" s="107"/>
      <c r="G197" s="37">
        <v>1.5</v>
      </c>
      <c r="H197" s="26"/>
      <c r="J197" s="23"/>
    </row>
    <row r="198" spans="1:17" x14ac:dyDescent="0.25">
      <c r="A198" s="7" t="s">
        <v>49</v>
      </c>
      <c r="B198" s="21"/>
      <c r="C198" s="108"/>
      <c r="D198" s="108"/>
      <c r="E198" s="108"/>
      <c r="F198" s="27" t="s">
        <v>110</v>
      </c>
      <c r="G198" s="38">
        <f>ROUND(SUM(G197:G197), 3 )</f>
        <v>1.5</v>
      </c>
      <c r="H198" s="38" t="str">
        <f>IF(SUMPRODUCT(--(H197:H197&lt;&gt;""))&lt;&gt;0, ROUND(SUMIF(H197:H197,"",G197:G197) + SUM(H197:H197), 3 ), "")</f>
        <v/>
      </c>
      <c r="I198" s="29"/>
      <c r="J198" s="30">
        <f>IF(AND(G198= "",H198= ""), 0, ROUND(ROUND(I198, 2) * ROUND(IF(H198="",G198,H198),  3), 2))</f>
        <v>0</v>
      </c>
      <c r="K198" s="7"/>
      <c r="M198" s="31">
        <v>0.2</v>
      </c>
      <c r="Q198" s="7">
        <v>1527</v>
      </c>
    </row>
    <row r="199" spans="1:17" x14ac:dyDescent="0.25">
      <c r="A199" s="7">
        <v>9</v>
      </c>
      <c r="B199" s="21" t="s">
        <v>124</v>
      </c>
      <c r="C199" s="106" t="s">
        <v>125</v>
      </c>
      <c r="D199" s="72"/>
      <c r="E199" s="72"/>
      <c r="F199" s="72"/>
      <c r="G199" s="72"/>
      <c r="H199" s="72"/>
      <c r="I199" s="72"/>
      <c r="J199" s="23"/>
    </row>
    <row r="200" spans="1:17" hidden="1" x14ac:dyDescent="0.25">
      <c r="A200" s="7" t="s">
        <v>45</v>
      </c>
    </row>
    <row r="201" spans="1:17" ht="45" hidden="1" x14ac:dyDescent="0.25">
      <c r="A201" s="7" t="s">
        <v>46</v>
      </c>
    </row>
    <row r="202" spans="1:17" x14ac:dyDescent="0.25">
      <c r="A202" s="24" t="s">
        <v>48</v>
      </c>
      <c r="B202" s="23"/>
      <c r="C202" s="107" t="s">
        <v>47</v>
      </c>
      <c r="D202" s="107"/>
      <c r="E202" s="107"/>
      <c r="F202" s="107"/>
      <c r="G202" s="25">
        <v>1</v>
      </c>
      <c r="H202" s="26"/>
      <c r="J202" s="23"/>
    </row>
    <row r="203" spans="1:17" x14ac:dyDescent="0.25">
      <c r="A203" s="7" t="s">
        <v>49</v>
      </c>
      <c r="B203" s="21"/>
      <c r="C203" s="108"/>
      <c r="D203" s="108"/>
      <c r="E203" s="108"/>
      <c r="F203" s="27" t="s">
        <v>50</v>
      </c>
      <c r="G203" s="28">
        <f>ROUND(SUM(G202:G202), 0 )</f>
        <v>1</v>
      </c>
      <c r="H203" s="28" t="str">
        <f>IF(SUMPRODUCT(--(H202:H202&lt;&gt;""))&lt;&gt;0, ROUND(SUMIF(H202:H202,"",G202:G202) + SUM(H202:H202), 0 ), "")</f>
        <v/>
      </c>
      <c r="I203" s="29"/>
      <c r="J203" s="30">
        <f>IF(AND(G203= "",H203= ""), 0, ROUND(ROUND(I203, 2) * ROUND(IF(H203="",G203,H203),  0), 2))</f>
        <v>0</v>
      </c>
      <c r="K203" s="7"/>
      <c r="M203" s="31">
        <v>0.2</v>
      </c>
      <c r="Q203" s="7">
        <v>1527</v>
      </c>
    </row>
    <row r="204" spans="1:17" hidden="1" x14ac:dyDescent="0.25">
      <c r="A204" s="7" t="s">
        <v>111</v>
      </c>
    </row>
    <row r="205" spans="1:17" ht="33.75" customHeight="1" x14ac:dyDescent="0.25">
      <c r="A205" s="7">
        <v>5</v>
      </c>
      <c r="B205" s="16" t="s">
        <v>126</v>
      </c>
      <c r="C205" s="76" t="s">
        <v>127</v>
      </c>
      <c r="D205" s="76"/>
      <c r="E205" s="76"/>
      <c r="F205" s="35"/>
      <c r="G205" s="35"/>
      <c r="H205" s="35"/>
      <c r="I205" s="35"/>
      <c r="J205" s="36"/>
      <c r="K205" s="7"/>
    </row>
    <row r="206" spans="1:17" x14ac:dyDescent="0.25">
      <c r="A206" s="7">
        <v>9</v>
      </c>
      <c r="B206" s="21" t="s">
        <v>128</v>
      </c>
      <c r="C206" s="106" t="s">
        <v>129</v>
      </c>
      <c r="D206" s="72"/>
      <c r="E206" s="72"/>
      <c r="F206" s="72"/>
      <c r="G206" s="72"/>
      <c r="H206" s="72"/>
      <c r="I206" s="72"/>
      <c r="J206" s="23"/>
    </row>
    <row r="207" spans="1:17" hidden="1" x14ac:dyDescent="0.25">
      <c r="A207" s="7" t="s">
        <v>45</v>
      </c>
    </row>
    <row r="208" spans="1:17" ht="45" hidden="1" x14ac:dyDescent="0.25">
      <c r="A208" s="7" t="s">
        <v>46</v>
      </c>
    </row>
    <row r="209" spans="1:17" x14ac:dyDescent="0.25">
      <c r="A209" s="24" t="s">
        <v>48</v>
      </c>
      <c r="B209" s="23"/>
      <c r="C209" s="107" t="s">
        <v>47</v>
      </c>
      <c r="D209" s="107"/>
      <c r="E209" s="107"/>
      <c r="F209" s="107"/>
      <c r="G209" s="37">
        <v>1.2</v>
      </c>
      <c r="H209" s="26"/>
      <c r="J209" s="23"/>
    </row>
    <row r="210" spans="1:17" x14ac:dyDescent="0.25">
      <c r="A210" s="7" t="s">
        <v>49</v>
      </c>
      <c r="B210" s="21"/>
      <c r="C210" s="108"/>
      <c r="D210" s="108"/>
      <c r="E210" s="108"/>
      <c r="F210" s="27" t="s">
        <v>110</v>
      </c>
      <c r="G210" s="38">
        <f>ROUND(SUM(G209:G209), 3 )</f>
        <v>1.2</v>
      </c>
      <c r="H210" s="38" t="str">
        <f>IF(SUMPRODUCT(--(H209:H209&lt;&gt;""))&lt;&gt;0, ROUND(SUMIF(H209:H209,"",G209:G209) + SUM(H209:H209), 3 ), "")</f>
        <v/>
      </c>
      <c r="I210" s="29"/>
      <c r="J210" s="30">
        <f>IF(AND(G210= "",H210= ""), 0, ROUND(ROUND(I210, 2) * ROUND(IF(H210="",G210,H210),  3), 2))</f>
        <v>0</v>
      </c>
      <c r="K210" s="7"/>
      <c r="M210" s="31">
        <v>0.2</v>
      </c>
      <c r="Q210" s="7">
        <v>1527</v>
      </c>
    </row>
    <row r="211" spans="1:17" hidden="1" x14ac:dyDescent="0.25">
      <c r="A211" s="7" t="s">
        <v>111</v>
      </c>
    </row>
    <row r="212" spans="1:17" ht="33.75" customHeight="1" x14ac:dyDescent="0.25">
      <c r="A212" s="7">
        <v>5</v>
      </c>
      <c r="B212" s="16" t="s">
        <v>130</v>
      </c>
      <c r="C212" s="76" t="s">
        <v>131</v>
      </c>
      <c r="D212" s="76"/>
      <c r="E212" s="76"/>
      <c r="F212" s="35"/>
      <c r="G212" s="35"/>
      <c r="H212" s="35"/>
      <c r="I212" s="35"/>
      <c r="J212" s="36"/>
      <c r="K212" s="7"/>
    </row>
    <row r="213" spans="1:17" x14ac:dyDescent="0.25">
      <c r="A213" s="7">
        <v>9</v>
      </c>
      <c r="B213" s="21" t="s">
        <v>132</v>
      </c>
      <c r="C213" s="106" t="s">
        <v>133</v>
      </c>
      <c r="D213" s="72"/>
      <c r="E213" s="72"/>
      <c r="F213" s="72"/>
      <c r="G213" s="72"/>
      <c r="H213" s="72"/>
      <c r="I213" s="72"/>
      <c r="J213" s="23"/>
    </row>
    <row r="214" spans="1:17" hidden="1" x14ac:dyDescent="0.25">
      <c r="A214" s="7" t="s">
        <v>55</v>
      </c>
    </row>
    <row r="215" spans="1:17" hidden="1" x14ac:dyDescent="0.25">
      <c r="A215" s="7" t="s">
        <v>55</v>
      </c>
    </row>
    <row r="216" spans="1:17" hidden="1" x14ac:dyDescent="0.25">
      <c r="A216" s="7" t="s">
        <v>45</v>
      </c>
    </row>
    <row r="217" spans="1:17" ht="45" hidden="1" x14ac:dyDescent="0.25">
      <c r="A217" s="7" t="s">
        <v>59</v>
      </c>
    </row>
    <row r="218" spans="1:17" x14ac:dyDescent="0.25">
      <c r="A218" s="24" t="s">
        <v>61</v>
      </c>
      <c r="B218" s="23"/>
      <c r="C218" s="107" t="s">
        <v>60</v>
      </c>
      <c r="D218" s="107"/>
      <c r="E218" s="107"/>
      <c r="F218" s="107"/>
      <c r="G218" s="37">
        <v>1</v>
      </c>
      <c r="H218" s="26"/>
      <c r="J218" s="23"/>
    </row>
    <row r="219" spans="1:17" x14ac:dyDescent="0.25">
      <c r="A219" s="7" t="s">
        <v>49</v>
      </c>
      <c r="B219" s="21"/>
      <c r="C219" s="108"/>
      <c r="D219" s="108"/>
      <c r="E219" s="108"/>
      <c r="F219" s="27" t="s">
        <v>110</v>
      </c>
      <c r="G219" s="38">
        <f>ROUND(SUM(G218:G218), 3 )</f>
        <v>1</v>
      </c>
      <c r="H219" s="38" t="str">
        <f>IF(SUMPRODUCT(--(H218:H218&lt;&gt;""))&lt;&gt;0, ROUND(SUMIF(H218:H218,"",G218:G218) + SUM(H218:H218), 3 ), "")</f>
        <v/>
      </c>
      <c r="I219" s="29"/>
      <c r="J219" s="30">
        <f>IF(AND(G219= "",H219= ""), 0, ROUND(ROUND(I219, 2) * ROUND(IF(H219="",G219,H219),  3), 2))</f>
        <v>0</v>
      </c>
      <c r="K219" s="7"/>
      <c r="M219" s="31">
        <v>0.2</v>
      </c>
      <c r="Q219" s="7">
        <v>1318</v>
      </c>
    </row>
    <row r="220" spans="1:17" x14ac:dyDescent="0.25">
      <c r="A220" s="7">
        <v>9</v>
      </c>
      <c r="B220" s="21" t="s">
        <v>134</v>
      </c>
      <c r="C220" s="106" t="s">
        <v>135</v>
      </c>
      <c r="D220" s="72"/>
      <c r="E220" s="72"/>
      <c r="F220" s="72"/>
      <c r="G220" s="72"/>
      <c r="H220" s="72"/>
      <c r="I220" s="72"/>
      <c r="J220" s="23"/>
    </row>
    <row r="221" spans="1:17" hidden="1" x14ac:dyDescent="0.25">
      <c r="A221" s="7" t="s">
        <v>45</v>
      </c>
    </row>
    <row r="222" spans="1:17" ht="45" hidden="1" x14ac:dyDescent="0.25">
      <c r="A222" s="7" t="s">
        <v>59</v>
      </c>
    </row>
    <row r="223" spans="1:17" x14ac:dyDescent="0.25">
      <c r="A223" s="24" t="s">
        <v>61</v>
      </c>
      <c r="B223" s="23"/>
      <c r="C223" s="107" t="s">
        <v>60</v>
      </c>
      <c r="D223" s="107"/>
      <c r="E223" s="107"/>
      <c r="F223" s="107"/>
      <c r="G223" s="37">
        <v>0.5</v>
      </c>
      <c r="H223" s="26"/>
      <c r="J223" s="23"/>
    </row>
    <row r="224" spans="1:17" x14ac:dyDescent="0.25">
      <c r="A224" s="7" t="s">
        <v>49</v>
      </c>
      <c r="B224" s="21"/>
      <c r="C224" s="108"/>
      <c r="D224" s="108"/>
      <c r="E224" s="108"/>
      <c r="F224" s="27" t="s">
        <v>110</v>
      </c>
      <c r="G224" s="38">
        <f>ROUND(SUM(G223:G223), 3 )</f>
        <v>0.5</v>
      </c>
      <c r="H224" s="38" t="str">
        <f>IF(SUMPRODUCT(--(H223:H223&lt;&gt;""))&lt;&gt;0, ROUND(SUMIF(H223:H223,"",G223:G223) + SUM(H223:H223), 3 ), "")</f>
        <v/>
      </c>
      <c r="I224" s="29"/>
      <c r="J224" s="30">
        <f>IF(AND(G224= "",H224= ""), 0, ROUND(ROUND(I224, 2) * ROUND(IF(H224="",G224,H224),  3), 2))</f>
        <v>0</v>
      </c>
      <c r="K224" s="7"/>
      <c r="M224" s="31">
        <v>0.2</v>
      </c>
      <c r="Q224" s="7">
        <v>1318</v>
      </c>
    </row>
    <row r="225" spans="1:17" hidden="1" x14ac:dyDescent="0.25">
      <c r="A225" s="7" t="s">
        <v>111</v>
      </c>
    </row>
    <row r="226" spans="1:17" hidden="1" x14ac:dyDescent="0.25">
      <c r="A226" s="7" t="s">
        <v>64</v>
      </c>
    </row>
    <row r="227" spans="1:17" ht="18" customHeight="1" x14ac:dyDescent="0.25">
      <c r="A227" s="7">
        <v>4</v>
      </c>
      <c r="B227" s="16" t="s">
        <v>136</v>
      </c>
      <c r="C227" s="113" t="s">
        <v>137</v>
      </c>
      <c r="D227" s="113"/>
      <c r="E227" s="113"/>
      <c r="F227" s="19"/>
      <c r="G227" s="19"/>
      <c r="H227" s="19"/>
      <c r="I227" s="19"/>
      <c r="J227" s="20"/>
      <c r="K227" s="7"/>
    </row>
    <row r="228" spans="1:17" hidden="1" x14ac:dyDescent="0.25">
      <c r="A228" s="7" t="s">
        <v>42</v>
      </c>
    </row>
    <row r="229" spans="1:17" ht="16.899999999999999" customHeight="1" x14ac:dyDescent="0.25">
      <c r="A229" s="7">
        <v>5</v>
      </c>
      <c r="B229" s="16" t="s">
        <v>138</v>
      </c>
      <c r="C229" s="76" t="s">
        <v>139</v>
      </c>
      <c r="D229" s="76"/>
      <c r="E229" s="76"/>
      <c r="F229" s="35"/>
      <c r="G229" s="35"/>
      <c r="H229" s="35"/>
      <c r="I229" s="35"/>
      <c r="J229" s="36"/>
      <c r="K229" s="7"/>
    </row>
    <row r="230" spans="1:17" x14ac:dyDescent="0.25">
      <c r="A230" s="7">
        <v>9</v>
      </c>
      <c r="B230" s="21" t="s">
        <v>140</v>
      </c>
      <c r="C230" s="106" t="s">
        <v>141</v>
      </c>
      <c r="D230" s="72"/>
      <c r="E230" s="72"/>
      <c r="F230" s="72"/>
      <c r="G230" s="72"/>
      <c r="H230" s="72"/>
      <c r="I230" s="72"/>
      <c r="J230" s="23"/>
    </row>
    <row r="231" spans="1:17" hidden="1" x14ac:dyDescent="0.25">
      <c r="A231" s="7" t="s">
        <v>45</v>
      </c>
    </row>
    <row r="232" spans="1:17" ht="45" hidden="1" x14ac:dyDescent="0.25">
      <c r="A232" s="7" t="s">
        <v>46</v>
      </c>
    </row>
    <row r="233" spans="1:17" hidden="1" x14ac:dyDescent="0.25">
      <c r="A233" s="7" t="s">
        <v>45</v>
      </c>
    </row>
    <row r="234" spans="1:17" ht="45" hidden="1" x14ac:dyDescent="0.25">
      <c r="A234" s="7" t="s">
        <v>59</v>
      </c>
    </row>
    <row r="235" spans="1:17" x14ac:dyDescent="0.25">
      <c r="A235" s="24" t="s">
        <v>48</v>
      </c>
      <c r="B235" s="23"/>
      <c r="C235" s="107" t="s">
        <v>47</v>
      </c>
      <c r="D235" s="107"/>
      <c r="E235" s="107"/>
      <c r="F235" s="107"/>
      <c r="G235" s="25">
        <v>18</v>
      </c>
      <c r="H235" s="26"/>
      <c r="J235" s="23"/>
    </row>
    <row r="236" spans="1:17" x14ac:dyDescent="0.25">
      <c r="A236" s="24" t="s">
        <v>61</v>
      </c>
      <c r="B236" s="23"/>
      <c r="C236" s="107" t="s">
        <v>60</v>
      </c>
      <c r="D236" s="107"/>
      <c r="E236" s="107"/>
      <c r="F236" s="107"/>
      <c r="G236" s="25">
        <v>25</v>
      </c>
      <c r="H236" s="26"/>
      <c r="J236" s="23"/>
    </row>
    <row r="237" spans="1:17" x14ac:dyDescent="0.25">
      <c r="A237" s="7" t="s">
        <v>49</v>
      </c>
      <c r="B237" s="21"/>
      <c r="C237" s="108"/>
      <c r="D237" s="108"/>
      <c r="E237" s="108"/>
      <c r="F237" s="27" t="s">
        <v>11</v>
      </c>
      <c r="G237" s="28">
        <f>ROUND(SUM(G235:G236), 0 )</f>
        <v>43</v>
      </c>
      <c r="H237" s="28" t="str">
        <f>IF(SUMPRODUCT(--(H235:H236&lt;&gt;""))&lt;&gt;0, ROUND(SUMIF(H235:H236,"",G235:G236) + SUM(H235:H236), 0 ), "")</f>
        <v/>
      </c>
      <c r="I237" s="29"/>
      <c r="J237" s="30">
        <f>IF(AND(G237= "",H237= ""), 0, ROUND(ROUND(I237, 2) * ROUND(IF(H237="",G237,H237),  0), 2))</f>
        <v>0</v>
      </c>
      <c r="K237" s="7"/>
      <c r="M237" s="31">
        <v>0.2</v>
      </c>
    </row>
    <row r="238" spans="1:17" hidden="1" x14ac:dyDescent="0.25">
      <c r="G238" s="34">
        <f>G235</f>
        <v>18</v>
      </c>
      <c r="H238" s="34" t="str">
        <f>IF(H235= "", "", H235)</f>
        <v/>
      </c>
      <c r="J238" s="34">
        <f>IF(AND(G238= "",H238= ""), 0, ROUND(ROUND(I237, 2) * ROUND(IF(H238="",G238,H238),  0), 2))</f>
        <v>0</v>
      </c>
      <c r="K238" s="7">
        <f>K237</f>
        <v>0</v>
      </c>
      <c r="Q238" s="7">
        <v>1527</v>
      </c>
    </row>
    <row r="239" spans="1:17" hidden="1" x14ac:dyDescent="0.25">
      <c r="G239" s="34">
        <f>G236</f>
        <v>25</v>
      </c>
      <c r="H239" s="34" t="str">
        <f>IF(H236= "", "", H236)</f>
        <v/>
      </c>
      <c r="J239" s="34">
        <f>IF(AND(G239= "",H239= ""), 0, ROUND(ROUND(I237, 2) * ROUND(IF(H239="",G239,H239),  0), 2))</f>
        <v>0</v>
      </c>
      <c r="K239" s="7">
        <f>K237</f>
        <v>0</v>
      </c>
      <c r="Q239" s="7">
        <v>1318</v>
      </c>
    </row>
    <row r="240" spans="1:17" hidden="1" x14ac:dyDescent="0.25">
      <c r="A240" s="7" t="s">
        <v>111</v>
      </c>
    </row>
    <row r="241" spans="1:17" ht="33.75" customHeight="1" x14ac:dyDescent="0.25">
      <c r="A241" s="7">
        <v>5</v>
      </c>
      <c r="B241" s="16" t="s">
        <v>142</v>
      </c>
      <c r="C241" s="76" t="s">
        <v>143</v>
      </c>
      <c r="D241" s="76"/>
      <c r="E241" s="76"/>
      <c r="F241" s="35"/>
      <c r="G241" s="35"/>
      <c r="H241" s="35"/>
      <c r="I241" s="35"/>
      <c r="J241" s="36"/>
      <c r="K241" s="7"/>
    </row>
    <row r="242" spans="1:17" x14ac:dyDescent="0.25">
      <c r="A242" s="7">
        <v>9</v>
      </c>
      <c r="B242" s="21" t="s">
        <v>144</v>
      </c>
      <c r="C242" s="106" t="s">
        <v>141</v>
      </c>
      <c r="D242" s="72"/>
      <c r="E242" s="72"/>
      <c r="F242" s="72"/>
      <c r="G242" s="72"/>
      <c r="H242" s="72"/>
      <c r="I242" s="72"/>
      <c r="J242" s="23"/>
    </row>
    <row r="243" spans="1:17" hidden="1" x14ac:dyDescent="0.25">
      <c r="A243" s="7" t="s">
        <v>45</v>
      </c>
    </row>
    <row r="244" spans="1:17" ht="45" hidden="1" x14ac:dyDescent="0.25">
      <c r="A244" s="7" t="s">
        <v>59</v>
      </c>
    </row>
    <row r="245" spans="1:17" x14ac:dyDescent="0.25">
      <c r="A245" s="24" t="s">
        <v>61</v>
      </c>
      <c r="B245" s="23"/>
      <c r="C245" s="107" t="s">
        <v>60</v>
      </c>
      <c r="D245" s="107"/>
      <c r="E245" s="107"/>
      <c r="F245" s="107"/>
      <c r="G245" s="25">
        <v>10</v>
      </c>
      <c r="H245" s="26"/>
      <c r="J245" s="23"/>
    </row>
    <row r="246" spans="1:17" x14ac:dyDescent="0.25">
      <c r="A246" s="7" t="s">
        <v>49</v>
      </c>
      <c r="B246" s="21"/>
      <c r="C246" s="108"/>
      <c r="D246" s="108"/>
      <c r="E246" s="108"/>
      <c r="F246" s="27" t="s">
        <v>11</v>
      </c>
      <c r="G246" s="28">
        <f>ROUND(SUM(G245:G245), 0 )</f>
        <v>10</v>
      </c>
      <c r="H246" s="28" t="str">
        <f>IF(SUMPRODUCT(--(H245:H245&lt;&gt;""))&lt;&gt;0, ROUND(SUMIF(H245:H245,"",G245:G245) + SUM(H245:H245), 0 ), "")</f>
        <v/>
      </c>
      <c r="I246" s="29"/>
      <c r="J246" s="30">
        <f>IF(AND(G246= "",H246= ""), 0, ROUND(ROUND(I246, 2) * ROUND(IF(H246="",G246,H246),  0), 2))</f>
        <v>0</v>
      </c>
      <c r="K246" s="7"/>
      <c r="M246" s="31">
        <v>0.2</v>
      </c>
      <c r="Q246" s="7">
        <v>1318</v>
      </c>
    </row>
    <row r="247" spans="1:17" hidden="1" x14ac:dyDescent="0.25">
      <c r="A247" s="7" t="s">
        <v>111</v>
      </c>
    </row>
    <row r="248" spans="1:17" hidden="1" x14ac:dyDescent="0.25">
      <c r="A248" s="7" t="s">
        <v>64</v>
      </c>
    </row>
    <row r="249" spans="1:17" ht="18" customHeight="1" x14ac:dyDescent="0.25">
      <c r="A249" s="7">
        <v>4</v>
      </c>
      <c r="B249" s="16" t="s">
        <v>145</v>
      </c>
      <c r="C249" s="113" t="s">
        <v>146</v>
      </c>
      <c r="D249" s="113"/>
      <c r="E249" s="113"/>
      <c r="F249" s="19"/>
      <c r="G249" s="19"/>
      <c r="H249" s="19"/>
      <c r="I249" s="19"/>
      <c r="J249" s="20"/>
      <c r="K249" s="7"/>
    </row>
    <row r="250" spans="1:17" hidden="1" x14ac:dyDescent="0.25">
      <c r="A250" s="7" t="s">
        <v>42</v>
      </c>
    </row>
    <row r="251" spans="1:17" hidden="1" x14ac:dyDescent="0.25">
      <c r="A251" s="7" t="s">
        <v>42</v>
      </c>
    </row>
    <row r="252" spans="1:17" x14ac:dyDescent="0.25">
      <c r="A252" s="7">
        <v>9</v>
      </c>
      <c r="B252" s="21" t="s">
        <v>147</v>
      </c>
      <c r="C252" s="106" t="s">
        <v>148</v>
      </c>
      <c r="D252" s="72"/>
      <c r="E252" s="72"/>
      <c r="F252" s="72"/>
      <c r="G252" s="72"/>
      <c r="H252" s="72"/>
      <c r="I252" s="72"/>
      <c r="J252" s="23"/>
    </row>
    <row r="253" spans="1:17" hidden="1" x14ac:dyDescent="0.25">
      <c r="A253" s="7" t="s">
        <v>45</v>
      </c>
    </row>
    <row r="254" spans="1:17" ht="45" hidden="1" x14ac:dyDescent="0.25">
      <c r="A254" s="7" t="s">
        <v>46</v>
      </c>
    </row>
    <row r="255" spans="1:17" x14ac:dyDescent="0.25">
      <c r="A255" s="24" t="s">
        <v>48</v>
      </c>
      <c r="B255" s="23"/>
      <c r="C255" s="107" t="s">
        <v>47</v>
      </c>
      <c r="D255" s="107"/>
      <c r="E255" s="107"/>
      <c r="F255" s="107"/>
      <c r="G255" s="25">
        <v>1</v>
      </c>
      <c r="H255" s="26"/>
      <c r="J255" s="23"/>
    </row>
    <row r="256" spans="1:17" x14ac:dyDescent="0.25">
      <c r="A256" s="7" t="s">
        <v>49</v>
      </c>
      <c r="B256" s="21"/>
      <c r="C256" s="108"/>
      <c r="D256" s="108"/>
      <c r="E256" s="108"/>
      <c r="F256" s="27" t="s">
        <v>50</v>
      </c>
      <c r="G256" s="28">
        <f>ROUND(SUM(G255:G255), 0 )</f>
        <v>1</v>
      </c>
      <c r="H256" s="28" t="str">
        <f>IF(SUMPRODUCT(--(H255:H255&lt;&gt;""))&lt;&gt;0, ROUND(SUMIF(H255:H255,"",G255:G255) + SUM(H255:H255), 0 ), "")</f>
        <v/>
      </c>
      <c r="I256" s="29"/>
      <c r="J256" s="30">
        <f>IF(AND(G256= "",H256= ""), 0, ROUND(ROUND(I256, 2) * ROUND(IF(H256="",G256,H256),  0), 2))</f>
        <v>0</v>
      </c>
      <c r="K256" s="7"/>
      <c r="M256" s="31">
        <v>0.2</v>
      </c>
      <c r="Q256" s="7">
        <v>1527</v>
      </c>
    </row>
    <row r="257" spans="1:17" x14ac:dyDescent="0.25">
      <c r="A257" s="7">
        <v>9</v>
      </c>
      <c r="B257" s="21" t="s">
        <v>149</v>
      </c>
      <c r="C257" s="106" t="s">
        <v>150</v>
      </c>
      <c r="D257" s="72"/>
      <c r="E257" s="72"/>
      <c r="F257" s="72"/>
      <c r="G257" s="72"/>
      <c r="H257" s="72"/>
      <c r="I257" s="72"/>
      <c r="J257" s="23"/>
    </row>
    <row r="258" spans="1:17" hidden="1" x14ac:dyDescent="0.25">
      <c r="A258" s="7" t="s">
        <v>45</v>
      </c>
    </row>
    <row r="259" spans="1:17" ht="45" hidden="1" x14ac:dyDescent="0.25">
      <c r="A259" s="7" t="s">
        <v>59</v>
      </c>
    </row>
    <row r="260" spans="1:17" x14ac:dyDescent="0.25">
      <c r="A260" s="24" t="s">
        <v>61</v>
      </c>
      <c r="B260" s="23"/>
      <c r="C260" s="107" t="s">
        <v>60</v>
      </c>
      <c r="D260" s="107"/>
      <c r="E260" s="107"/>
      <c r="F260" s="107"/>
      <c r="G260" s="25">
        <v>1</v>
      </c>
      <c r="H260" s="26"/>
      <c r="J260" s="23"/>
    </row>
    <row r="261" spans="1:17" x14ac:dyDescent="0.25">
      <c r="A261" s="7" t="s">
        <v>49</v>
      </c>
      <c r="B261" s="21"/>
      <c r="C261" s="108"/>
      <c r="D261" s="108"/>
      <c r="E261" s="108"/>
      <c r="F261" s="27" t="s">
        <v>50</v>
      </c>
      <c r="G261" s="28">
        <f>ROUND(SUM(G260:G260), 0 )</f>
        <v>1</v>
      </c>
      <c r="H261" s="28" t="str">
        <f>IF(SUMPRODUCT(--(H260:H260&lt;&gt;""))&lt;&gt;0, ROUND(SUMIF(H260:H260,"",G260:G260) + SUM(H260:H260), 0 ), "")</f>
        <v/>
      </c>
      <c r="I261" s="29"/>
      <c r="J261" s="30">
        <f>IF(AND(G261= "",H261= ""), 0, ROUND(ROUND(I261, 2) * ROUND(IF(H261="",G261,H261),  0), 2))</f>
        <v>0</v>
      </c>
      <c r="K261" s="7"/>
      <c r="M261" s="31">
        <v>0.2</v>
      </c>
      <c r="Q261" s="7">
        <v>1318</v>
      </c>
    </row>
    <row r="262" spans="1:17" x14ac:dyDescent="0.25">
      <c r="A262" s="7">
        <v>9</v>
      </c>
      <c r="B262" s="21" t="s">
        <v>151</v>
      </c>
      <c r="C262" s="106" t="s">
        <v>152</v>
      </c>
      <c r="D262" s="72"/>
      <c r="E262" s="72"/>
      <c r="F262" s="72"/>
      <c r="G262" s="72"/>
      <c r="H262" s="72"/>
      <c r="I262" s="72"/>
      <c r="J262" s="23"/>
    </row>
    <row r="263" spans="1:17" hidden="1" x14ac:dyDescent="0.25">
      <c r="A263" s="7" t="s">
        <v>45</v>
      </c>
    </row>
    <row r="264" spans="1:17" ht="45" hidden="1" x14ac:dyDescent="0.25">
      <c r="A264" s="7" t="s">
        <v>59</v>
      </c>
    </row>
    <row r="265" spans="1:17" x14ac:dyDescent="0.25">
      <c r="A265" s="24" t="s">
        <v>61</v>
      </c>
      <c r="B265" s="23"/>
      <c r="C265" s="107" t="s">
        <v>60</v>
      </c>
      <c r="D265" s="107"/>
      <c r="E265" s="107"/>
      <c r="F265" s="107"/>
      <c r="G265" s="25">
        <v>1</v>
      </c>
      <c r="H265" s="26"/>
      <c r="J265" s="23"/>
    </row>
    <row r="266" spans="1:17" x14ac:dyDescent="0.25">
      <c r="A266" s="7" t="s">
        <v>49</v>
      </c>
      <c r="B266" s="21"/>
      <c r="C266" s="108"/>
      <c r="D266" s="108"/>
      <c r="E266" s="108"/>
      <c r="F266" s="27" t="s">
        <v>50</v>
      </c>
      <c r="G266" s="28">
        <f>ROUND(SUM(G265:G265), 0 )</f>
        <v>1</v>
      </c>
      <c r="H266" s="28" t="str">
        <f>IF(SUMPRODUCT(--(H265:H265&lt;&gt;""))&lt;&gt;0, ROUND(SUMIF(H265:H265,"",G265:G265) + SUM(H265:H265), 0 ), "")</f>
        <v/>
      </c>
      <c r="I266" s="29"/>
      <c r="J266" s="30">
        <f>IF(AND(G266= "",H266= ""), 0, ROUND(ROUND(I266, 2) * ROUND(IF(H266="",G266,H266),  0), 2))</f>
        <v>0</v>
      </c>
      <c r="K266" s="7"/>
      <c r="M266" s="31">
        <v>0.2</v>
      </c>
      <c r="Q266" s="7">
        <v>1318</v>
      </c>
    </row>
    <row r="267" spans="1:17" hidden="1" x14ac:dyDescent="0.25">
      <c r="A267" s="7" t="s">
        <v>64</v>
      </c>
    </row>
    <row r="268" spans="1:17" ht="18" customHeight="1" x14ac:dyDescent="0.25">
      <c r="A268" s="7">
        <v>4</v>
      </c>
      <c r="B268" s="16" t="s">
        <v>153</v>
      </c>
      <c r="C268" s="113" t="s">
        <v>154</v>
      </c>
      <c r="D268" s="113"/>
      <c r="E268" s="113"/>
      <c r="F268" s="19"/>
      <c r="G268" s="19"/>
      <c r="H268" s="19"/>
      <c r="I268" s="19"/>
      <c r="J268" s="20"/>
      <c r="K268" s="7"/>
    </row>
    <row r="269" spans="1:17" hidden="1" x14ac:dyDescent="0.25">
      <c r="A269" s="7" t="s">
        <v>42</v>
      </c>
    </row>
    <row r="270" spans="1:17" ht="16.899999999999999" customHeight="1" x14ac:dyDescent="0.25">
      <c r="A270" s="7">
        <v>5</v>
      </c>
      <c r="B270" s="16" t="s">
        <v>155</v>
      </c>
      <c r="C270" s="76" t="s">
        <v>139</v>
      </c>
      <c r="D270" s="76"/>
      <c r="E270" s="76"/>
      <c r="F270" s="35"/>
      <c r="G270" s="35"/>
      <c r="H270" s="35"/>
      <c r="I270" s="35"/>
      <c r="J270" s="36"/>
      <c r="K270" s="7"/>
    </row>
    <row r="271" spans="1:17" x14ac:dyDescent="0.25">
      <c r="A271" s="7">
        <v>9</v>
      </c>
      <c r="B271" s="21" t="s">
        <v>156</v>
      </c>
      <c r="C271" s="106" t="s">
        <v>157</v>
      </c>
      <c r="D271" s="72"/>
      <c r="E271" s="72"/>
      <c r="F271" s="72"/>
      <c r="G271" s="72"/>
      <c r="H271" s="72"/>
      <c r="I271" s="72"/>
      <c r="J271" s="23"/>
    </row>
    <row r="272" spans="1:17" hidden="1" x14ac:dyDescent="0.25">
      <c r="A272" s="7" t="s">
        <v>45</v>
      </c>
    </row>
    <row r="273" spans="1:17" ht="45" hidden="1" x14ac:dyDescent="0.25">
      <c r="A273" s="7" t="s">
        <v>46</v>
      </c>
    </row>
    <row r="274" spans="1:17" hidden="1" x14ac:dyDescent="0.25">
      <c r="A274" s="7" t="s">
        <v>45</v>
      </c>
    </row>
    <row r="275" spans="1:17" ht="45" hidden="1" x14ac:dyDescent="0.25">
      <c r="A275" s="7" t="s">
        <v>59</v>
      </c>
    </row>
    <row r="276" spans="1:17" x14ac:dyDescent="0.25">
      <c r="A276" s="24" t="s">
        <v>48</v>
      </c>
      <c r="B276" s="23"/>
      <c r="C276" s="107" t="s">
        <v>47</v>
      </c>
      <c r="D276" s="107"/>
      <c r="E276" s="107"/>
      <c r="F276" s="107"/>
      <c r="G276" s="25">
        <v>5</v>
      </c>
      <c r="H276" s="26"/>
      <c r="J276" s="23"/>
    </row>
    <row r="277" spans="1:17" x14ac:dyDescent="0.25">
      <c r="A277" s="24" t="s">
        <v>61</v>
      </c>
      <c r="B277" s="23"/>
      <c r="C277" s="107" t="s">
        <v>60</v>
      </c>
      <c r="D277" s="107"/>
      <c r="E277" s="107"/>
      <c r="F277" s="107"/>
      <c r="G277" s="25">
        <v>10</v>
      </c>
      <c r="H277" s="26"/>
      <c r="J277" s="23"/>
    </row>
    <row r="278" spans="1:17" x14ac:dyDescent="0.25">
      <c r="A278" s="7" t="s">
        <v>49</v>
      </c>
      <c r="B278" s="21"/>
      <c r="C278" s="108"/>
      <c r="D278" s="108"/>
      <c r="E278" s="108"/>
      <c r="F278" s="27" t="s">
        <v>11</v>
      </c>
      <c r="G278" s="28">
        <f>ROUND(SUM(G276:G277), 0 )</f>
        <v>15</v>
      </c>
      <c r="H278" s="28" t="str">
        <f>IF(SUMPRODUCT(--(H276:H277&lt;&gt;""))&lt;&gt;0, ROUND(SUMIF(H276:H277,"",G276:G277) + SUM(H276:H277), 0 ), "")</f>
        <v/>
      </c>
      <c r="I278" s="29"/>
      <c r="J278" s="30">
        <f>IF(AND(G278= "",H278= ""), 0, ROUND(ROUND(I278, 2) * ROUND(IF(H278="",G278,H278),  0), 2))</f>
        <v>0</v>
      </c>
      <c r="K278" s="7"/>
      <c r="M278" s="31">
        <v>0.2</v>
      </c>
    </row>
    <row r="279" spans="1:17" hidden="1" x14ac:dyDescent="0.25">
      <c r="G279" s="34">
        <f>G276</f>
        <v>5</v>
      </c>
      <c r="H279" s="34" t="str">
        <f>IF(H276= "", "", H276)</f>
        <v/>
      </c>
      <c r="J279" s="34">
        <f>IF(AND(G279= "",H279= ""), 0, ROUND(ROUND(I278, 2) * ROUND(IF(H279="",G279,H279),  0), 2))</f>
        <v>0</v>
      </c>
      <c r="K279" s="7">
        <f>K278</f>
        <v>0</v>
      </c>
      <c r="Q279" s="7">
        <v>1527</v>
      </c>
    </row>
    <row r="280" spans="1:17" hidden="1" x14ac:dyDescent="0.25">
      <c r="G280" s="34">
        <f>G277</f>
        <v>10</v>
      </c>
      <c r="H280" s="34" t="str">
        <f>IF(H277= "", "", H277)</f>
        <v/>
      </c>
      <c r="J280" s="34">
        <f>IF(AND(G280= "",H280= ""), 0, ROUND(ROUND(I278, 2) * ROUND(IF(H280="",G280,H280),  0), 2))</f>
        <v>0</v>
      </c>
      <c r="K280" s="7">
        <f>K278</f>
        <v>0</v>
      </c>
      <c r="Q280" s="7">
        <v>1318</v>
      </c>
    </row>
    <row r="281" spans="1:17" x14ac:dyDescent="0.25">
      <c r="A281" s="7">
        <v>9</v>
      </c>
      <c r="B281" s="21" t="s">
        <v>158</v>
      </c>
      <c r="C281" s="106" t="s">
        <v>159</v>
      </c>
      <c r="D281" s="72"/>
      <c r="E281" s="72"/>
      <c r="F281" s="72"/>
      <c r="G281" s="72"/>
      <c r="H281" s="72"/>
      <c r="I281" s="72"/>
      <c r="J281" s="23"/>
    </row>
    <row r="282" spans="1:17" hidden="1" x14ac:dyDescent="0.25">
      <c r="A282" s="7" t="s">
        <v>45</v>
      </c>
    </row>
    <row r="283" spans="1:17" ht="45" hidden="1" x14ac:dyDescent="0.25">
      <c r="A283" s="7" t="s">
        <v>46</v>
      </c>
    </row>
    <row r="284" spans="1:17" hidden="1" x14ac:dyDescent="0.25">
      <c r="A284" s="7" t="s">
        <v>45</v>
      </c>
    </row>
    <row r="285" spans="1:17" ht="45" hidden="1" x14ac:dyDescent="0.25">
      <c r="A285" s="7" t="s">
        <v>59</v>
      </c>
    </row>
    <row r="286" spans="1:17" x14ac:dyDescent="0.25">
      <c r="A286" s="24" t="s">
        <v>48</v>
      </c>
      <c r="B286" s="23"/>
      <c r="C286" s="107" t="s">
        <v>47</v>
      </c>
      <c r="D286" s="107"/>
      <c r="E286" s="107"/>
      <c r="F286" s="107"/>
      <c r="G286" s="25">
        <v>5</v>
      </c>
      <c r="H286" s="26"/>
      <c r="J286" s="23"/>
    </row>
    <row r="287" spans="1:17" x14ac:dyDescent="0.25">
      <c r="A287" s="24" t="s">
        <v>61</v>
      </c>
      <c r="B287" s="23"/>
      <c r="C287" s="107" t="s">
        <v>60</v>
      </c>
      <c r="D287" s="107"/>
      <c r="E287" s="107"/>
      <c r="F287" s="107"/>
      <c r="G287" s="25">
        <v>14</v>
      </c>
      <c r="H287" s="26"/>
      <c r="J287" s="23"/>
    </row>
    <row r="288" spans="1:17" x14ac:dyDescent="0.25">
      <c r="A288" s="7" t="s">
        <v>49</v>
      </c>
      <c r="B288" s="21"/>
      <c r="C288" s="108"/>
      <c r="D288" s="108"/>
      <c r="E288" s="108"/>
      <c r="F288" s="27" t="s">
        <v>11</v>
      </c>
      <c r="G288" s="28">
        <f>ROUND(SUM(G286:G287), 0 )</f>
        <v>19</v>
      </c>
      <c r="H288" s="28" t="str">
        <f>IF(SUMPRODUCT(--(H286:H287&lt;&gt;""))&lt;&gt;0, ROUND(SUMIF(H286:H287,"",G286:G287) + SUM(H286:H287), 0 ), "")</f>
        <v/>
      </c>
      <c r="I288" s="29"/>
      <c r="J288" s="30">
        <f>IF(AND(G288= "",H288= ""), 0, ROUND(ROUND(I288, 2) * ROUND(IF(H288="",G288,H288),  0), 2))</f>
        <v>0</v>
      </c>
      <c r="K288" s="7"/>
      <c r="M288" s="31">
        <v>0.2</v>
      </c>
    </row>
    <row r="289" spans="1:17" hidden="1" x14ac:dyDescent="0.25">
      <c r="G289" s="34">
        <f>G286</f>
        <v>5</v>
      </c>
      <c r="H289" s="34" t="str">
        <f>IF(H286= "", "", H286)</f>
        <v/>
      </c>
      <c r="J289" s="34">
        <f>IF(AND(G289= "",H289= ""), 0, ROUND(ROUND(I288, 2) * ROUND(IF(H289="",G289,H289),  0), 2))</f>
        <v>0</v>
      </c>
      <c r="K289" s="7">
        <f>K288</f>
        <v>0</v>
      </c>
      <c r="Q289" s="7">
        <v>1527</v>
      </c>
    </row>
    <row r="290" spans="1:17" hidden="1" x14ac:dyDescent="0.25">
      <c r="G290" s="34">
        <f>G287</f>
        <v>14</v>
      </c>
      <c r="H290" s="34" t="str">
        <f>IF(H287= "", "", H287)</f>
        <v/>
      </c>
      <c r="J290" s="34">
        <f>IF(AND(G290= "",H290= ""), 0, ROUND(ROUND(I288, 2) * ROUND(IF(H290="",G290,H290),  0), 2))</f>
        <v>0</v>
      </c>
      <c r="K290" s="7">
        <f>K288</f>
        <v>0</v>
      </c>
      <c r="Q290" s="7">
        <v>1318</v>
      </c>
    </row>
    <row r="291" spans="1:17" hidden="1" x14ac:dyDescent="0.25">
      <c r="A291" s="7" t="s">
        <v>111</v>
      </c>
    </row>
    <row r="292" spans="1:17" ht="33.75" customHeight="1" x14ac:dyDescent="0.25">
      <c r="A292" s="7">
        <v>5</v>
      </c>
      <c r="B292" s="16" t="s">
        <v>160</v>
      </c>
      <c r="C292" s="76" t="s">
        <v>143</v>
      </c>
      <c r="D292" s="76"/>
      <c r="E292" s="76"/>
      <c r="F292" s="35"/>
      <c r="G292" s="35"/>
      <c r="H292" s="35"/>
      <c r="I292" s="35"/>
      <c r="J292" s="36"/>
      <c r="K292" s="7"/>
    </row>
    <row r="293" spans="1:17" x14ac:dyDescent="0.25">
      <c r="A293" s="7">
        <v>9</v>
      </c>
      <c r="B293" s="21" t="s">
        <v>161</v>
      </c>
      <c r="C293" s="106" t="s">
        <v>157</v>
      </c>
      <c r="D293" s="72"/>
      <c r="E293" s="72"/>
      <c r="F293" s="72"/>
      <c r="G293" s="72"/>
      <c r="H293" s="72"/>
      <c r="I293" s="72"/>
      <c r="J293" s="23"/>
    </row>
    <row r="294" spans="1:17" hidden="1" x14ac:dyDescent="0.25">
      <c r="A294" s="7" t="s">
        <v>45</v>
      </c>
    </row>
    <row r="295" spans="1:17" ht="45" hidden="1" x14ac:dyDescent="0.25">
      <c r="A295" s="7" t="s">
        <v>59</v>
      </c>
    </row>
    <row r="296" spans="1:17" x14ac:dyDescent="0.25">
      <c r="A296" s="24" t="s">
        <v>61</v>
      </c>
      <c r="B296" s="23"/>
      <c r="C296" s="107" t="s">
        <v>60</v>
      </c>
      <c r="D296" s="107"/>
      <c r="E296" s="107"/>
      <c r="F296" s="107"/>
      <c r="G296" s="25">
        <v>5</v>
      </c>
      <c r="H296" s="26"/>
      <c r="J296" s="23"/>
    </row>
    <row r="297" spans="1:17" x14ac:dyDescent="0.25">
      <c r="A297" s="7" t="s">
        <v>49</v>
      </c>
      <c r="B297" s="21"/>
      <c r="C297" s="108"/>
      <c r="D297" s="108"/>
      <c r="E297" s="108"/>
      <c r="F297" s="27" t="s">
        <v>11</v>
      </c>
      <c r="G297" s="28">
        <f>ROUND(SUM(G296:G296), 0 )</f>
        <v>5</v>
      </c>
      <c r="H297" s="28" t="str">
        <f>IF(SUMPRODUCT(--(H296:H296&lt;&gt;""))&lt;&gt;0, ROUND(SUMIF(H296:H296,"",G296:G296) + SUM(H296:H296), 0 ), "")</f>
        <v/>
      </c>
      <c r="I297" s="29"/>
      <c r="J297" s="30">
        <f>IF(AND(G297= "",H297= ""), 0, ROUND(ROUND(I297, 2) * ROUND(IF(H297="",G297,H297),  0), 2))</f>
        <v>0</v>
      </c>
      <c r="K297" s="7"/>
      <c r="M297" s="31">
        <v>0.2</v>
      </c>
      <c r="Q297" s="7">
        <v>1318</v>
      </c>
    </row>
    <row r="298" spans="1:17" x14ac:dyDescent="0.25">
      <c r="A298" s="7">
        <v>9</v>
      </c>
      <c r="B298" s="21" t="s">
        <v>162</v>
      </c>
      <c r="C298" s="106" t="s">
        <v>159</v>
      </c>
      <c r="D298" s="72"/>
      <c r="E298" s="72"/>
      <c r="F298" s="72"/>
      <c r="G298" s="72"/>
      <c r="H298" s="72"/>
      <c r="I298" s="72"/>
      <c r="J298" s="23"/>
    </row>
    <row r="299" spans="1:17" hidden="1" x14ac:dyDescent="0.25">
      <c r="A299" s="7" t="s">
        <v>45</v>
      </c>
    </row>
    <row r="300" spans="1:17" ht="45" hidden="1" x14ac:dyDescent="0.25">
      <c r="A300" s="7" t="s">
        <v>59</v>
      </c>
    </row>
    <row r="301" spans="1:17" x14ac:dyDescent="0.25">
      <c r="A301" s="24" t="s">
        <v>61</v>
      </c>
      <c r="B301" s="23"/>
      <c r="C301" s="107" t="s">
        <v>60</v>
      </c>
      <c r="D301" s="107"/>
      <c r="E301" s="107"/>
      <c r="F301" s="107"/>
      <c r="G301" s="25">
        <v>5</v>
      </c>
      <c r="H301" s="26"/>
      <c r="J301" s="23"/>
    </row>
    <row r="302" spans="1:17" x14ac:dyDescent="0.25">
      <c r="A302" s="7" t="s">
        <v>49</v>
      </c>
      <c r="B302" s="21"/>
      <c r="C302" s="108"/>
      <c r="D302" s="108"/>
      <c r="E302" s="108"/>
      <c r="F302" s="27" t="s">
        <v>11</v>
      </c>
      <c r="G302" s="28">
        <f>ROUND(SUM(G301:G301), 0 )</f>
        <v>5</v>
      </c>
      <c r="H302" s="28" t="str">
        <f>IF(SUMPRODUCT(--(H301:H301&lt;&gt;""))&lt;&gt;0, ROUND(SUMIF(H301:H301,"",G301:G301) + SUM(H301:H301), 0 ), "")</f>
        <v/>
      </c>
      <c r="I302" s="29"/>
      <c r="J302" s="30">
        <f>IF(AND(G302= "",H302= ""), 0, ROUND(ROUND(I302, 2) * ROUND(IF(H302="",G302,H302),  0), 2))</f>
        <v>0</v>
      </c>
      <c r="K302" s="7"/>
      <c r="M302" s="31">
        <v>0.2</v>
      </c>
      <c r="Q302" s="7">
        <v>1318</v>
      </c>
    </row>
    <row r="303" spans="1:17" hidden="1" x14ac:dyDescent="0.25">
      <c r="A303" s="7" t="s">
        <v>111</v>
      </c>
    </row>
    <row r="304" spans="1:17" hidden="1" x14ac:dyDescent="0.25">
      <c r="A304" s="7" t="s">
        <v>64</v>
      </c>
    </row>
    <row r="305" spans="1:17" ht="52.15" customHeight="1" x14ac:dyDescent="0.25">
      <c r="A305" s="7">
        <v>4</v>
      </c>
      <c r="B305" s="16" t="s">
        <v>163</v>
      </c>
      <c r="C305" s="113" t="s">
        <v>164</v>
      </c>
      <c r="D305" s="113"/>
      <c r="E305" s="113"/>
      <c r="F305" s="19"/>
      <c r="G305" s="19"/>
      <c r="H305" s="19"/>
      <c r="I305" s="19"/>
      <c r="J305" s="20"/>
      <c r="K305" s="7"/>
    </row>
    <row r="306" spans="1:17" hidden="1" x14ac:dyDescent="0.25">
      <c r="A306" s="7" t="s">
        <v>42</v>
      </c>
    </row>
    <row r="307" spans="1:17" ht="27.2" customHeight="1" x14ac:dyDescent="0.25">
      <c r="A307" s="7">
        <v>9</v>
      </c>
      <c r="B307" s="21" t="s">
        <v>165</v>
      </c>
      <c r="C307" s="106" t="s">
        <v>164</v>
      </c>
      <c r="D307" s="72"/>
      <c r="E307" s="72"/>
      <c r="F307" s="72"/>
      <c r="G307" s="72"/>
      <c r="H307" s="72"/>
      <c r="I307" s="72"/>
      <c r="J307" s="23"/>
    </row>
    <row r="308" spans="1:17" hidden="1" x14ac:dyDescent="0.25">
      <c r="A308" s="7" t="s">
        <v>45</v>
      </c>
    </row>
    <row r="309" spans="1:17" ht="45" hidden="1" x14ac:dyDescent="0.25">
      <c r="A309" s="7" t="s">
        <v>59</v>
      </c>
    </row>
    <row r="310" spans="1:17" x14ac:dyDescent="0.25">
      <c r="A310" s="24" t="s">
        <v>61</v>
      </c>
      <c r="B310" s="23"/>
      <c r="C310" s="107" t="s">
        <v>60</v>
      </c>
      <c r="D310" s="107"/>
      <c r="E310" s="107"/>
      <c r="F310" s="107"/>
      <c r="G310" s="25">
        <v>1</v>
      </c>
      <c r="H310" s="26"/>
      <c r="J310" s="23"/>
    </row>
    <row r="311" spans="1:17" x14ac:dyDescent="0.25">
      <c r="A311" s="7" t="s">
        <v>49</v>
      </c>
      <c r="B311" s="21"/>
      <c r="C311" s="108"/>
      <c r="D311" s="108"/>
      <c r="E311" s="108"/>
      <c r="F311" s="27" t="s">
        <v>50</v>
      </c>
      <c r="G311" s="28">
        <f>ROUND(SUM(G310:G310), 0 )</f>
        <v>1</v>
      </c>
      <c r="H311" s="28" t="str">
        <f>IF(SUMPRODUCT(--(H310:H310&lt;&gt;""))&lt;&gt;0, ROUND(SUMIF(H310:H310,"",G310:G310) + SUM(H310:H310), 0 ), "")</f>
        <v/>
      </c>
      <c r="I311" s="29"/>
      <c r="J311" s="30">
        <f>IF(AND(G311= "",H311= ""), 0, ROUND(ROUND(I311, 2) * ROUND(IF(H311="",G311,H311),  0), 2))</f>
        <v>0</v>
      </c>
      <c r="K311" s="7"/>
      <c r="M311" s="31">
        <v>0.2</v>
      </c>
      <c r="Q311" s="7">
        <v>1318</v>
      </c>
    </row>
    <row r="312" spans="1:17" hidden="1" x14ac:dyDescent="0.25">
      <c r="A312" s="7" t="s">
        <v>64</v>
      </c>
    </row>
    <row r="313" spans="1:17" ht="18" customHeight="1" x14ac:dyDescent="0.25">
      <c r="A313" s="7">
        <v>4</v>
      </c>
      <c r="B313" s="16" t="s">
        <v>166</v>
      </c>
      <c r="C313" s="113" t="s">
        <v>167</v>
      </c>
      <c r="D313" s="113"/>
      <c r="E313" s="113"/>
      <c r="F313" s="19"/>
      <c r="G313" s="19"/>
      <c r="H313" s="19"/>
      <c r="I313" s="19"/>
      <c r="J313" s="20"/>
      <c r="K313" s="7"/>
    </row>
    <row r="314" spans="1:17" hidden="1" x14ac:dyDescent="0.25">
      <c r="A314" s="7" t="s">
        <v>42</v>
      </c>
    </row>
    <row r="315" spans="1:17" x14ac:dyDescent="0.25">
      <c r="A315" s="7">
        <v>9</v>
      </c>
      <c r="B315" s="21" t="s">
        <v>168</v>
      </c>
      <c r="C315" s="106" t="s">
        <v>169</v>
      </c>
      <c r="D315" s="72"/>
      <c r="E315" s="72"/>
      <c r="F315" s="72"/>
      <c r="G315" s="72"/>
      <c r="H315" s="72"/>
      <c r="I315" s="72"/>
      <c r="J315" s="23"/>
    </row>
    <row r="316" spans="1:17" hidden="1" x14ac:dyDescent="0.25">
      <c r="A316" s="7" t="s">
        <v>55</v>
      </c>
    </row>
    <row r="317" spans="1:17" hidden="1" x14ac:dyDescent="0.25">
      <c r="A317" s="7" t="s">
        <v>55</v>
      </c>
    </row>
    <row r="318" spans="1:17" hidden="1" x14ac:dyDescent="0.25">
      <c r="A318" s="7" t="s">
        <v>45</v>
      </c>
    </row>
    <row r="319" spans="1:17" ht="45" hidden="1" x14ac:dyDescent="0.25">
      <c r="A319" s="7" t="s">
        <v>46</v>
      </c>
    </row>
    <row r="320" spans="1:17" x14ac:dyDescent="0.25">
      <c r="A320" s="24" t="s">
        <v>48</v>
      </c>
      <c r="B320" s="23"/>
      <c r="C320" s="107" t="s">
        <v>47</v>
      </c>
      <c r="D320" s="107"/>
      <c r="E320" s="107"/>
      <c r="F320" s="107"/>
      <c r="G320" s="32">
        <v>21</v>
      </c>
      <c r="H320" s="26"/>
      <c r="J320" s="23"/>
    </row>
    <row r="321" spans="1:17" x14ac:dyDescent="0.25">
      <c r="A321" s="7" t="s">
        <v>49</v>
      </c>
      <c r="B321" s="21"/>
      <c r="C321" s="108"/>
      <c r="D321" s="108"/>
      <c r="E321" s="108"/>
      <c r="F321" s="27" t="s">
        <v>10</v>
      </c>
      <c r="G321" s="33">
        <f>ROUND(SUM(G320:G320), 2 )</f>
        <v>21</v>
      </c>
      <c r="H321" s="33" t="str">
        <f>IF(SUMPRODUCT(--(H320:H320&lt;&gt;""))&lt;&gt;0, ROUND(SUMIF(H320:H320,"",G320:G320) + SUM(H320:H320), 2 ), "")</f>
        <v/>
      </c>
      <c r="I321" s="29"/>
      <c r="J321" s="30">
        <f>IF(AND(G321= "",H321= ""), 0, ROUND(ROUND(I321, 2) * ROUND(IF(H321="",G321,H321),  2), 2))</f>
        <v>0</v>
      </c>
      <c r="K321" s="7"/>
      <c r="M321" s="31">
        <v>0.2</v>
      </c>
      <c r="Q321" s="7">
        <v>1527</v>
      </c>
    </row>
    <row r="322" spans="1:17" x14ac:dyDescent="0.25">
      <c r="A322" s="7">
        <v>9</v>
      </c>
      <c r="B322" s="21" t="s">
        <v>170</v>
      </c>
      <c r="C322" s="106" t="s">
        <v>171</v>
      </c>
      <c r="D322" s="72"/>
      <c r="E322" s="72"/>
      <c r="F322" s="72"/>
      <c r="G322" s="72"/>
      <c r="H322" s="72"/>
      <c r="I322" s="72"/>
      <c r="J322" s="23"/>
    </row>
    <row r="323" spans="1:17" hidden="1" x14ac:dyDescent="0.25">
      <c r="A323" s="7" t="s">
        <v>55</v>
      </c>
    </row>
    <row r="324" spans="1:17" hidden="1" x14ac:dyDescent="0.25">
      <c r="A324" s="7" t="s">
        <v>55</v>
      </c>
    </row>
    <row r="325" spans="1:17" hidden="1" x14ac:dyDescent="0.25">
      <c r="A325" s="7" t="s">
        <v>55</v>
      </c>
    </row>
    <row r="326" spans="1:17" hidden="1" x14ac:dyDescent="0.25">
      <c r="A326" s="7" t="s">
        <v>45</v>
      </c>
    </row>
    <row r="327" spans="1:17" ht="45" hidden="1" x14ac:dyDescent="0.25">
      <c r="A327" s="7" t="s">
        <v>46</v>
      </c>
    </row>
    <row r="328" spans="1:17" hidden="1" x14ac:dyDescent="0.25">
      <c r="A328" s="7" t="s">
        <v>58</v>
      </c>
    </row>
    <row r="329" spans="1:17" hidden="1" x14ac:dyDescent="0.25">
      <c r="A329" s="7" t="s">
        <v>58</v>
      </c>
    </row>
    <row r="330" spans="1:17" hidden="1" x14ac:dyDescent="0.25">
      <c r="A330" s="7" t="s">
        <v>58</v>
      </c>
    </row>
    <row r="331" spans="1:17" hidden="1" x14ac:dyDescent="0.25">
      <c r="A331" s="7" t="s">
        <v>58</v>
      </c>
    </row>
    <row r="332" spans="1:17" hidden="1" x14ac:dyDescent="0.25">
      <c r="A332" s="7" t="s">
        <v>45</v>
      </c>
    </row>
    <row r="333" spans="1:17" ht="45" hidden="1" x14ac:dyDescent="0.25">
      <c r="A333" s="7" t="s">
        <v>59</v>
      </c>
    </row>
    <row r="334" spans="1:17" x14ac:dyDescent="0.25">
      <c r="A334" s="24" t="s">
        <v>48</v>
      </c>
      <c r="B334" s="23"/>
      <c r="C334" s="107" t="s">
        <v>47</v>
      </c>
      <c r="D334" s="107"/>
      <c r="E334" s="107"/>
      <c r="F334" s="107"/>
      <c r="G334" s="32">
        <v>40</v>
      </c>
      <c r="H334" s="26"/>
      <c r="J334" s="23"/>
    </row>
    <row r="335" spans="1:17" x14ac:dyDescent="0.25">
      <c r="A335" s="24" t="s">
        <v>61</v>
      </c>
      <c r="B335" s="23"/>
      <c r="C335" s="107" t="s">
        <v>60</v>
      </c>
      <c r="D335" s="107"/>
      <c r="E335" s="107"/>
      <c r="F335" s="107"/>
      <c r="G335" s="32">
        <v>152</v>
      </c>
      <c r="H335" s="26"/>
      <c r="J335" s="23"/>
    </row>
    <row r="336" spans="1:17" x14ac:dyDescent="0.25">
      <c r="A336" s="7" t="s">
        <v>49</v>
      </c>
      <c r="B336" s="21"/>
      <c r="C336" s="108"/>
      <c r="D336" s="108"/>
      <c r="E336" s="108"/>
      <c r="F336" s="27" t="s">
        <v>10</v>
      </c>
      <c r="G336" s="33">
        <f>ROUND(SUM(G334:G335), 2 )</f>
        <v>192</v>
      </c>
      <c r="H336" s="33" t="str">
        <f>IF(SUMPRODUCT(--(H334:H335&lt;&gt;""))&lt;&gt;0, ROUND(SUMIF(H334:H335,"",G334:G335) + SUM(H334:H335), 2 ), "")</f>
        <v/>
      </c>
      <c r="I336" s="29"/>
      <c r="J336" s="30">
        <f>IF(AND(G336= "",H336= ""), 0, ROUND(ROUND(I336, 2) * ROUND(IF(H336="",G336,H336),  2), 2))</f>
        <v>0</v>
      </c>
      <c r="K336" s="7"/>
      <c r="M336" s="31">
        <v>0.2</v>
      </c>
    </row>
    <row r="337" spans="1:17" hidden="1" x14ac:dyDescent="0.25">
      <c r="G337" s="34">
        <f>G334</f>
        <v>40</v>
      </c>
      <c r="H337" s="34" t="str">
        <f>IF(H334= "", "", H334)</f>
        <v/>
      </c>
      <c r="J337" s="34">
        <f>IF(AND(G337= "",H337= ""), 0, ROUND(ROUND(I336, 2) * ROUND(IF(H337="",G337,H337),  2), 2))</f>
        <v>0</v>
      </c>
      <c r="K337" s="7">
        <f>K336</f>
        <v>0</v>
      </c>
      <c r="Q337" s="7">
        <v>1527</v>
      </c>
    </row>
    <row r="338" spans="1:17" hidden="1" x14ac:dyDescent="0.25">
      <c r="G338" s="34">
        <f>G335</f>
        <v>152</v>
      </c>
      <c r="H338" s="34" t="str">
        <f>IF(H335= "", "", H335)</f>
        <v/>
      </c>
      <c r="J338" s="34">
        <f>IF(AND(G338= "",H338= ""), 0, ROUND(ROUND(I336, 2) * ROUND(IF(H338="",G338,H338),  2), 2))</f>
        <v>0</v>
      </c>
      <c r="K338" s="7">
        <f>K336</f>
        <v>0</v>
      </c>
      <c r="Q338" s="7">
        <v>1318</v>
      </c>
    </row>
    <row r="339" spans="1:17" ht="27.2" customHeight="1" x14ac:dyDescent="0.25">
      <c r="A339" s="7">
        <v>9</v>
      </c>
      <c r="B339" s="21" t="s">
        <v>172</v>
      </c>
      <c r="C339" s="106" t="s">
        <v>173</v>
      </c>
      <c r="D339" s="72"/>
      <c r="E339" s="72"/>
      <c r="F339" s="72"/>
      <c r="G339" s="72"/>
      <c r="H339" s="72"/>
      <c r="I339" s="72"/>
      <c r="J339" s="23"/>
    </row>
    <row r="340" spans="1:17" hidden="1" x14ac:dyDescent="0.25">
      <c r="A340" s="7" t="s">
        <v>45</v>
      </c>
    </row>
    <row r="341" spans="1:17" ht="45" hidden="1" x14ac:dyDescent="0.25">
      <c r="A341" s="7" t="s">
        <v>59</v>
      </c>
    </row>
    <row r="342" spans="1:17" x14ac:dyDescent="0.25">
      <c r="A342" s="24" t="s">
        <v>61</v>
      </c>
      <c r="B342" s="23"/>
      <c r="C342" s="107" t="s">
        <v>60</v>
      </c>
      <c r="D342" s="107"/>
      <c r="E342" s="107"/>
      <c r="F342" s="107"/>
      <c r="G342" s="32">
        <v>10</v>
      </c>
      <c r="H342" s="26"/>
      <c r="J342" s="23"/>
    </row>
    <row r="343" spans="1:17" x14ac:dyDescent="0.25">
      <c r="A343" s="7" t="s">
        <v>49</v>
      </c>
      <c r="B343" s="21"/>
      <c r="C343" s="108"/>
      <c r="D343" s="108"/>
      <c r="E343" s="108"/>
      <c r="F343" s="27" t="s">
        <v>10</v>
      </c>
      <c r="G343" s="33">
        <f>ROUND(SUM(G342:G342), 2 )</f>
        <v>10</v>
      </c>
      <c r="H343" s="33" t="str">
        <f>IF(SUMPRODUCT(--(H342:H342&lt;&gt;""))&lt;&gt;0, ROUND(SUMIF(H342:H342,"",G342:G342) + SUM(H342:H342), 2 ), "")</f>
        <v/>
      </c>
      <c r="I343" s="29"/>
      <c r="J343" s="30">
        <f>IF(AND(G343= "",H343= ""), 0, ROUND(ROUND(I343, 2) * ROUND(IF(H343="",G343,H343),  2), 2))</f>
        <v>0</v>
      </c>
      <c r="K343" s="7"/>
      <c r="M343" s="31">
        <v>0.2</v>
      </c>
      <c r="Q343" s="7">
        <v>1318</v>
      </c>
    </row>
    <row r="344" spans="1:17" hidden="1" x14ac:dyDescent="0.25">
      <c r="A344" s="7" t="s">
        <v>64</v>
      </c>
    </row>
    <row r="345" spans="1:17" x14ac:dyDescent="0.25">
      <c r="A345" s="7">
        <v>4</v>
      </c>
      <c r="B345" s="16" t="s">
        <v>174</v>
      </c>
      <c r="C345" s="113" t="s">
        <v>175</v>
      </c>
      <c r="D345" s="113"/>
      <c r="E345" s="113"/>
      <c r="F345" s="19"/>
      <c r="G345" s="19"/>
      <c r="H345" s="19"/>
      <c r="I345" s="19"/>
      <c r="J345" s="20"/>
      <c r="K345" s="7"/>
    </row>
    <row r="346" spans="1:17" hidden="1" x14ac:dyDescent="0.25">
      <c r="A346" s="7" t="s">
        <v>42</v>
      </c>
    </row>
    <row r="347" spans="1:17" x14ac:dyDescent="0.25">
      <c r="A347" s="7">
        <v>9</v>
      </c>
      <c r="B347" s="21" t="s">
        <v>176</v>
      </c>
      <c r="C347" s="106" t="s">
        <v>177</v>
      </c>
      <c r="D347" s="72"/>
      <c r="E347" s="72"/>
      <c r="F347" s="72"/>
      <c r="G347" s="72"/>
      <c r="H347" s="72"/>
      <c r="I347" s="72"/>
      <c r="J347" s="23"/>
    </row>
    <row r="348" spans="1:17" hidden="1" x14ac:dyDescent="0.25">
      <c r="A348" s="7" t="s">
        <v>55</v>
      </c>
    </row>
    <row r="349" spans="1:17" hidden="1" x14ac:dyDescent="0.25">
      <c r="A349" s="7" t="s">
        <v>55</v>
      </c>
    </row>
    <row r="350" spans="1:17" hidden="1" x14ac:dyDescent="0.25">
      <c r="A350" s="7" t="s">
        <v>55</v>
      </c>
    </row>
    <row r="351" spans="1:17" hidden="1" x14ac:dyDescent="0.25">
      <c r="A351" s="7" t="s">
        <v>45</v>
      </c>
    </row>
    <row r="352" spans="1:17" ht="45" hidden="1" x14ac:dyDescent="0.25">
      <c r="A352" s="7" t="s">
        <v>46</v>
      </c>
    </row>
    <row r="353" spans="1:17" x14ac:dyDescent="0.25">
      <c r="A353" s="24" t="s">
        <v>48</v>
      </c>
      <c r="B353" s="23"/>
      <c r="C353" s="107" t="s">
        <v>47</v>
      </c>
      <c r="D353" s="107"/>
      <c r="E353" s="107"/>
      <c r="F353" s="107"/>
      <c r="G353" s="32">
        <v>27</v>
      </c>
      <c r="H353" s="26"/>
      <c r="J353" s="23"/>
    </row>
    <row r="354" spans="1:17" x14ac:dyDescent="0.25">
      <c r="A354" s="7" t="s">
        <v>49</v>
      </c>
      <c r="B354" s="21"/>
      <c r="C354" s="108"/>
      <c r="D354" s="108"/>
      <c r="E354" s="108"/>
      <c r="F354" s="27" t="s">
        <v>10</v>
      </c>
      <c r="G354" s="33">
        <f>ROUND(SUM(G353:G353), 2 )</f>
        <v>27</v>
      </c>
      <c r="H354" s="33" t="str">
        <f>IF(SUMPRODUCT(--(H353:H353&lt;&gt;""))&lt;&gt;0, ROUND(SUMIF(H353:H353,"",G353:G353) + SUM(H353:H353), 2 ), "")</f>
        <v/>
      </c>
      <c r="I354" s="29"/>
      <c r="J354" s="30">
        <f>IF(AND(G354= "",H354= ""), 0, ROUND(ROUND(I354, 2) * ROUND(IF(H354="",G354,H354),  2), 2))</f>
        <v>0</v>
      </c>
      <c r="K354" s="7"/>
      <c r="M354" s="31">
        <v>0.2</v>
      </c>
      <c r="Q354" s="7">
        <v>1527</v>
      </c>
    </row>
    <row r="355" spans="1:17" x14ac:dyDescent="0.25">
      <c r="A355" s="7">
        <v>9</v>
      </c>
      <c r="B355" s="21" t="s">
        <v>178</v>
      </c>
      <c r="C355" s="106" t="s">
        <v>179</v>
      </c>
      <c r="D355" s="72"/>
      <c r="E355" s="72"/>
      <c r="F355" s="72"/>
      <c r="G355" s="72"/>
      <c r="H355" s="72"/>
      <c r="I355" s="72"/>
      <c r="J355" s="23"/>
    </row>
    <row r="356" spans="1:17" hidden="1" x14ac:dyDescent="0.25">
      <c r="A356" s="7" t="s">
        <v>55</v>
      </c>
    </row>
    <row r="357" spans="1:17" hidden="1" x14ac:dyDescent="0.25">
      <c r="A357" s="7" t="s">
        <v>55</v>
      </c>
    </row>
    <row r="358" spans="1:17" hidden="1" x14ac:dyDescent="0.25">
      <c r="A358" s="7" t="s">
        <v>55</v>
      </c>
    </row>
    <row r="359" spans="1:17" hidden="1" x14ac:dyDescent="0.25">
      <c r="A359" s="7" t="s">
        <v>45</v>
      </c>
    </row>
    <row r="360" spans="1:17" ht="45" hidden="1" x14ac:dyDescent="0.25">
      <c r="A360" s="7" t="s">
        <v>46</v>
      </c>
    </row>
    <row r="361" spans="1:17" hidden="1" x14ac:dyDescent="0.25">
      <c r="A361" s="7" t="s">
        <v>58</v>
      </c>
    </row>
    <row r="362" spans="1:17" hidden="1" x14ac:dyDescent="0.25">
      <c r="A362" s="7" t="s">
        <v>58</v>
      </c>
    </row>
    <row r="363" spans="1:17" hidden="1" x14ac:dyDescent="0.25">
      <c r="A363" s="7" t="s">
        <v>58</v>
      </c>
    </row>
    <row r="364" spans="1:17" hidden="1" x14ac:dyDescent="0.25">
      <c r="A364" s="7" t="s">
        <v>58</v>
      </c>
    </row>
    <row r="365" spans="1:17" hidden="1" x14ac:dyDescent="0.25">
      <c r="A365" s="7" t="s">
        <v>45</v>
      </c>
    </row>
    <row r="366" spans="1:17" ht="45" hidden="1" x14ac:dyDescent="0.25">
      <c r="A366" s="7" t="s">
        <v>59</v>
      </c>
    </row>
    <row r="367" spans="1:17" x14ac:dyDescent="0.25">
      <c r="A367" s="24" t="s">
        <v>48</v>
      </c>
      <c r="B367" s="23"/>
      <c r="C367" s="107" t="s">
        <v>47</v>
      </c>
      <c r="D367" s="107"/>
      <c r="E367" s="107"/>
      <c r="F367" s="107"/>
      <c r="G367" s="32">
        <v>40</v>
      </c>
      <c r="H367" s="26"/>
      <c r="J367" s="23"/>
    </row>
    <row r="368" spans="1:17" x14ac:dyDescent="0.25">
      <c r="A368" s="24" t="s">
        <v>61</v>
      </c>
      <c r="B368" s="23"/>
      <c r="C368" s="107" t="s">
        <v>60</v>
      </c>
      <c r="D368" s="107"/>
      <c r="E368" s="107"/>
      <c r="F368" s="107"/>
      <c r="G368" s="32">
        <v>152</v>
      </c>
      <c r="H368" s="26"/>
      <c r="J368" s="23"/>
    </row>
    <row r="369" spans="1:17" x14ac:dyDescent="0.25">
      <c r="A369" s="7" t="s">
        <v>49</v>
      </c>
      <c r="B369" s="21"/>
      <c r="C369" s="108"/>
      <c r="D369" s="108"/>
      <c r="E369" s="108"/>
      <c r="F369" s="27" t="s">
        <v>10</v>
      </c>
      <c r="G369" s="33">
        <f>ROUND(SUM(G367:G368), 2 )</f>
        <v>192</v>
      </c>
      <c r="H369" s="33" t="str">
        <f>IF(SUMPRODUCT(--(H367:H368&lt;&gt;""))&lt;&gt;0, ROUND(SUMIF(H367:H368,"",G367:G368) + SUM(H367:H368), 2 ), "")</f>
        <v/>
      </c>
      <c r="I369" s="29"/>
      <c r="J369" s="30">
        <f>IF(AND(G369= "",H369= ""), 0, ROUND(ROUND(I369, 2) * ROUND(IF(H369="",G369,H369),  2), 2))</f>
        <v>0</v>
      </c>
      <c r="K369" s="7"/>
      <c r="M369" s="31">
        <v>0.2</v>
      </c>
    </row>
    <row r="370" spans="1:17" hidden="1" x14ac:dyDescent="0.25">
      <c r="G370" s="34">
        <f>G367</f>
        <v>40</v>
      </c>
      <c r="H370" s="34" t="str">
        <f>IF(H367= "", "", H367)</f>
        <v/>
      </c>
      <c r="J370" s="34">
        <f>IF(AND(G370= "",H370= ""), 0, ROUND(ROUND(I369, 2) * ROUND(IF(H370="",G370,H370),  2), 2))</f>
        <v>0</v>
      </c>
      <c r="K370" s="7">
        <f>K369</f>
        <v>0</v>
      </c>
      <c r="Q370" s="7">
        <v>1527</v>
      </c>
    </row>
    <row r="371" spans="1:17" hidden="1" x14ac:dyDescent="0.25">
      <c r="G371" s="34">
        <f>G368</f>
        <v>152</v>
      </c>
      <c r="H371" s="34" t="str">
        <f>IF(H368= "", "", H368)</f>
        <v/>
      </c>
      <c r="J371" s="34">
        <f>IF(AND(G371= "",H371= ""), 0, ROUND(ROUND(I369, 2) * ROUND(IF(H371="",G371,H371),  2), 2))</f>
        <v>0</v>
      </c>
      <c r="K371" s="7">
        <f>K369</f>
        <v>0</v>
      </c>
      <c r="Q371" s="7">
        <v>1318</v>
      </c>
    </row>
    <row r="372" spans="1:17" x14ac:dyDescent="0.25">
      <c r="A372" s="7">
        <v>9</v>
      </c>
      <c r="B372" s="21" t="s">
        <v>180</v>
      </c>
      <c r="C372" s="106" t="s">
        <v>181</v>
      </c>
      <c r="D372" s="72"/>
      <c r="E372" s="72"/>
      <c r="F372" s="72"/>
      <c r="G372" s="72"/>
      <c r="H372" s="72"/>
      <c r="I372" s="72"/>
      <c r="J372" s="23"/>
    </row>
    <row r="373" spans="1:17" hidden="1" x14ac:dyDescent="0.25">
      <c r="A373" s="7" t="s">
        <v>45</v>
      </c>
    </row>
    <row r="374" spans="1:17" ht="45" hidden="1" x14ac:dyDescent="0.25">
      <c r="A374" s="7" t="s">
        <v>59</v>
      </c>
    </row>
    <row r="375" spans="1:17" x14ac:dyDescent="0.25">
      <c r="A375" s="24" t="s">
        <v>61</v>
      </c>
      <c r="B375" s="23"/>
      <c r="C375" s="107" t="s">
        <v>60</v>
      </c>
      <c r="D375" s="107"/>
      <c r="E375" s="107"/>
      <c r="F375" s="107"/>
      <c r="G375" s="32">
        <v>20</v>
      </c>
      <c r="H375" s="26"/>
      <c r="J375" s="23"/>
    </row>
    <row r="376" spans="1:17" x14ac:dyDescent="0.25">
      <c r="A376" s="7" t="s">
        <v>49</v>
      </c>
      <c r="B376" s="21"/>
      <c r="C376" s="108"/>
      <c r="D376" s="108"/>
      <c r="E376" s="108"/>
      <c r="F376" s="27" t="s">
        <v>10</v>
      </c>
      <c r="G376" s="33">
        <f>ROUND(SUM(G375:G375), 2 )</f>
        <v>20</v>
      </c>
      <c r="H376" s="33" t="str">
        <f>IF(SUMPRODUCT(--(H375:H375&lt;&gt;""))&lt;&gt;0, ROUND(SUMIF(H375:H375,"",G375:G375) + SUM(H375:H375), 2 ), "")</f>
        <v/>
      </c>
      <c r="I376" s="29"/>
      <c r="J376" s="30">
        <f>IF(AND(G376= "",H376= ""), 0, ROUND(ROUND(I376, 2) * ROUND(IF(H376="",G376,H376),  2), 2))</f>
        <v>0</v>
      </c>
      <c r="K376" s="7"/>
      <c r="M376" s="31">
        <v>0.2</v>
      </c>
      <c r="Q376" s="7">
        <v>1318</v>
      </c>
    </row>
    <row r="377" spans="1:17" hidden="1" x14ac:dyDescent="0.25">
      <c r="A377" s="7" t="s">
        <v>64</v>
      </c>
    </row>
    <row r="378" spans="1:17" x14ac:dyDescent="0.25">
      <c r="A378" s="7" t="s">
        <v>38</v>
      </c>
      <c r="B378" s="23"/>
      <c r="C378" s="72"/>
      <c r="D378" s="72"/>
      <c r="E378" s="72"/>
      <c r="J378" s="23"/>
    </row>
    <row r="379" spans="1:17" x14ac:dyDescent="0.25">
      <c r="B379" s="23"/>
      <c r="C379" s="111" t="s">
        <v>82</v>
      </c>
      <c r="D379" s="112"/>
      <c r="E379" s="112"/>
      <c r="F379" s="109"/>
      <c r="G379" s="109"/>
      <c r="H379" s="109"/>
      <c r="I379" s="109"/>
      <c r="J379" s="110"/>
    </row>
    <row r="380" spans="1:17" x14ac:dyDescent="0.25">
      <c r="B380" s="23"/>
      <c r="C380" s="98"/>
      <c r="D380" s="55"/>
      <c r="E380" s="55"/>
      <c r="F380" s="55"/>
      <c r="G380" s="55"/>
      <c r="H380" s="55"/>
      <c r="I380" s="55"/>
      <c r="J380" s="97"/>
    </row>
    <row r="381" spans="1:17" x14ac:dyDescent="0.25">
      <c r="B381" s="23"/>
      <c r="C381" s="101" t="s">
        <v>79</v>
      </c>
      <c r="D381" s="102"/>
      <c r="E381" s="102"/>
      <c r="F381" s="99">
        <f>SUMIF(K112:K378, IF(K111="","",K111), J112:J378)</f>
        <v>0</v>
      </c>
      <c r="G381" s="99"/>
      <c r="H381" s="99"/>
      <c r="I381" s="99"/>
      <c r="J381" s="100"/>
    </row>
    <row r="382" spans="1:17" hidden="1" x14ac:dyDescent="0.25">
      <c r="B382" s="23"/>
      <c r="C382" s="104" t="s">
        <v>80</v>
      </c>
      <c r="D382" s="76"/>
      <c r="E382" s="76"/>
      <c r="F382" s="94">
        <f>ROUND(SUMIF(K112:K378, IF(K111="","",K111), J112:J378) * 0.2, 2)</f>
        <v>0</v>
      </c>
      <c r="G382" s="94"/>
      <c r="H382" s="94"/>
      <c r="I382" s="94"/>
      <c r="J382" s="103"/>
    </row>
    <row r="383" spans="1:17" hidden="1" x14ac:dyDescent="0.25">
      <c r="B383" s="23"/>
      <c r="C383" s="101" t="s">
        <v>81</v>
      </c>
      <c r="D383" s="102"/>
      <c r="E383" s="102"/>
      <c r="F383" s="99">
        <f>SUM(F381:F382)</f>
        <v>0</v>
      </c>
      <c r="G383" s="99"/>
      <c r="H383" s="99"/>
      <c r="I383" s="99"/>
      <c r="J383" s="100"/>
    </row>
    <row r="384" spans="1:17" ht="18.600000000000001" customHeight="1" x14ac:dyDescent="0.25">
      <c r="A384" s="7">
        <v>3</v>
      </c>
      <c r="B384" s="16">
        <v>4</v>
      </c>
      <c r="C384" s="114" t="s">
        <v>182</v>
      </c>
      <c r="D384" s="114"/>
      <c r="E384" s="114"/>
      <c r="F384" s="17"/>
      <c r="G384" s="17"/>
      <c r="H384" s="17"/>
      <c r="I384" s="17"/>
      <c r="J384" s="18"/>
      <c r="K384" s="7"/>
    </row>
    <row r="385" spans="1:17" ht="18" customHeight="1" x14ac:dyDescent="0.25">
      <c r="A385" s="7">
        <v>4</v>
      </c>
      <c r="B385" s="16" t="s">
        <v>183</v>
      </c>
      <c r="C385" s="113" t="s">
        <v>184</v>
      </c>
      <c r="D385" s="113"/>
      <c r="E385" s="113"/>
      <c r="F385" s="19"/>
      <c r="G385" s="19"/>
      <c r="H385" s="19"/>
      <c r="I385" s="19"/>
      <c r="J385" s="20"/>
      <c r="K385" s="7"/>
    </row>
    <row r="386" spans="1:17" hidden="1" x14ac:dyDescent="0.25">
      <c r="A386" s="7" t="s">
        <v>42</v>
      </c>
    </row>
    <row r="387" spans="1:17" x14ac:dyDescent="0.25">
      <c r="A387" s="7">
        <v>9</v>
      </c>
      <c r="B387" s="21" t="s">
        <v>185</v>
      </c>
      <c r="C387" s="106" t="s">
        <v>186</v>
      </c>
      <c r="D387" s="72"/>
      <c r="E387" s="72"/>
      <c r="F387" s="72"/>
      <c r="G387" s="72"/>
      <c r="H387" s="72"/>
      <c r="I387" s="72"/>
      <c r="J387" s="23"/>
    </row>
    <row r="388" spans="1:17" hidden="1" x14ac:dyDescent="0.25">
      <c r="A388" s="7" t="s">
        <v>45</v>
      </c>
    </row>
    <row r="389" spans="1:17" ht="45" hidden="1" x14ac:dyDescent="0.25">
      <c r="A389" s="7" t="s">
        <v>46</v>
      </c>
    </row>
    <row r="390" spans="1:17" x14ac:dyDescent="0.25">
      <c r="A390" s="24" t="s">
        <v>48</v>
      </c>
      <c r="B390" s="23"/>
      <c r="C390" s="107" t="s">
        <v>47</v>
      </c>
      <c r="D390" s="107"/>
      <c r="E390" s="107"/>
      <c r="F390" s="107"/>
      <c r="G390" s="25">
        <v>1</v>
      </c>
      <c r="H390" s="26"/>
      <c r="J390" s="23"/>
    </row>
    <row r="391" spans="1:17" x14ac:dyDescent="0.25">
      <c r="A391" s="7" t="s">
        <v>49</v>
      </c>
      <c r="B391" s="21"/>
      <c r="C391" s="108"/>
      <c r="D391" s="108"/>
      <c r="E391" s="108"/>
      <c r="F391" s="27" t="s">
        <v>50</v>
      </c>
      <c r="G391" s="28">
        <f>ROUND(SUM(G390:G390), 0 )</f>
        <v>1</v>
      </c>
      <c r="H391" s="28" t="str">
        <f>IF(SUMPRODUCT(--(H390:H390&lt;&gt;""))&lt;&gt;0, ROUND(SUMIF(H390:H390,"",G390:G390) + SUM(H390:H390), 0 ), "")</f>
        <v/>
      </c>
      <c r="I391" s="29"/>
      <c r="J391" s="30">
        <f>IF(AND(G391= "",H391= ""), 0, ROUND(ROUND(I391, 2) * ROUND(IF(H391="",G391,H391),  0), 2))</f>
        <v>0</v>
      </c>
      <c r="K391" s="7"/>
      <c r="M391" s="31">
        <v>0.2</v>
      </c>
      <c r="Q391" s="7">
        <v>1527</v>
      </c>
    </row>
    <row r="392" spans="1:17" hidden="1" x14ac:dyDescent="0.25">
      <c r="A392" s="7" t="s">
        <v>64</v>
      </c>
    </row>
    <row r="393" spans="1:17" ht="18" customHeight="1" x14ac:dyDescent="0.25">
      <c r="A393" s="7">
        <v>4</v>
      </c>
      <c r="B393" s="16" t="s">
        <v>187</v>
      </c>
      <c r="C393" s="113" t="s">
        <v>188</v>
      </c>
      <c r="D393" s="113"/>
      <c r="E393" s="113"/>
      <c r="F393" s="19"/>
      <c r="G393" s="19"/>
      <c r="H393" s="19"/>
      <c r="I393" s="19"/>
      <c r="J393" s="20"/>
      <c r="K393" s="7"/>
    </row>
    <row r="394" spans="1:17" hidden="1" x14ac:dyDescent="0.25">
      <c r="A394" s="7" t="s">
        <v>42</v>
      </c>
    </row>
    <row r="395" spans="1:17" x14ac:dyDescent="0.25">
      <c r="A395" s="7">
        <v>9</v>
      </c>
      <c r="B395" s="21" t="s">
        <v>189</v>
      </c>
      <c r="C395" s="106" t="s">
        <v>190</v>
      </c>
      <c r="D395" s="72"/>
      <c r="E395" s="72"/>
      <c r="F395" s="72"/>
      <c r="G395" s="72"/>
      <c r="H395" s="72"/>
      <c r="I395" s="72"/>
      <c r="J395" s="23"/>
    </row>
    <row r="396" spans="1:17" hidden="1" x14ac:dyDescent="0.25">
      <c r="A396" s="7" t="s">
        <v>45</v>
      </c>
    </row>
    <row r="397" spans="1:17" ht="45" hidden="1" x14ac:dyDescent="0.25">
      <c r="A397" s="7" t="s">
        <v>46</v>
      </c>
    </row>
    <row r="398" spans="1:17" x14ac:dyDescent="0.25">
      <c r="A398" s="24" t="s">
        <v>48</v>
      </c>
      <c r="B398" s="23"/>
      <c r="C398" s="107" t="s">
        <v>47</v>
      </c>
      <c r="D398" s="107"/>
      <c r="E398" s="107"/>
      <c r="F398" s="107"/>
      <c r="G398" s="37">
        <v>4.2</v>
      </c>
      <c r="H398" s="26"/>
      <c r="J398" s="23"/>
    </row>
    <row r="399" spans="1:17" x14ac:dyDescent="0.25">
      <c r="A399" s="7" t="s">
        <v>49</v>
      </c>
      <c r="B399" s="21"/>
      <c r="C399" s="108"/>
      <c r="D399" s="108"/>
      <c r="E399" s="108"/>
      <c r="F399" s="27" t="s">
        <v>110</v>
      </c>
      <c r="G399" s="38">
        <f>ROUND(SUM(G398:G398), 3 )</f>
        <v>4.2</v>
      </c>
      <c r="H399" s="38" t="str">
        <f>IF(SUMPRODUCT(--(H398:H398&lt;&gt;""))&lt;&gt;0, ROUND(SUMIF(H398:H398,"",G398:G398) + SUM(H398:H398), 3 ), "")</f>
        <v/>
      </c>
      <c r="I399" s="29"/>
      <c r="J399" s="30">
        <f>IF(AND(G399= "",H399= ""), 0, ROUND(ROUND(I399, 2) * ROUND(IF(H399="",G399,H399),  3), 2))</f>
        <v>0</v>
      </c>
      <c r="K399" s="7"/>
      <c r="M399" s="31">
        <v>0.2</v>
      </c>
      <c r="Q399" s="7">
        <v>1527</v>
      </c>
    </row>
    <row r="400" spans="1:17" hidden="1" x14ac:dyDescent="0.25">
      <c r="A400" s="7" t="s">
        <v>64</v>
      </c>
    </row>
    <row r="401" spans="1:17" ht="36" customHeight="1" x14ac:dyDescent="0.25">
      <c r="A401" s="7">
        <v>4</v>
      </c>
      <c r="B401" s="16" t="s">
        <v>191</v>
      </c>
      <c r="C401" s="113" t="s">
        <v>192</v>
      </c>
      <c r="D401" s="113"/>
      <c r="E401" s="113"/>
      <c r="F401" s="19"/>
      <c r="G401" s="19"/>
      <c r="H401" s="19"/>
      <c r="I401" s="19"/>
      <c r="J401" s="20"/>
      <c r="K401" s="7"/>
    </row>
    <row r="402" spans="1:17" hidden="1" x14ac:dyDescent="0.25">
      <c r="A402" s="7" t="s">
        <v>42</v>
      </c>
    </row>
    <row r="403" spans="1:17" hidden="1" x14ac:dyDescent="0.25">
      <c r="A403" s="7" t="s">
        <v>42</v>
      </c>
    </row>
    <row r="404" spans="1:17" x14ac:dyDescent="0.25">
      <c r="A404" s="7">
        <v>9</v>
      </c>
      <c r="B404" s="21" t="s">
        <v>193</v>
      </c>
      <c r="C404" s="106" t="s">
        <v>194</v>
      </c>
      <c r="D404" s="72"/>
      <c r="E404" s="72"/>
      <c r="F404" s="72"/>
      <c r="G404" s="72"/>
      <c r="H404" s="72"/>
      <c r="I404" s="72"/>
      <c r="J404" s="23"/>
    </row>
    <row r="405" spans="1:17" hidden="1" x14ac:dyDescent="0.25">
      <c r="A405" s="7" t="s">
        <v>45</v>
      </c>
    </row>
    <row r="406" spans="1:17" ht="45" hidden="1" x14ac:dyDescent="0.25">
      <c r="A406" s="7" t="s">
        <v>46</v>
      </c>
    </row>
    <row r="407" spans="1:17" hidden="1" x14ac:dyDescent="0.25">
      <c r="A407" s="7" t="s">
        <v>45</v>
      </c>
    </row>
    <row r="408" spans="1:17" ht="45" hidden="1" x14ac:dyDescent="0.25">
      <c r="A408" s="7" t="s">
        <v>59</v>
      </c>
    </row>
    <row r="409" spans="1:17" x14ac:dyDescent="0.25">
      <c r="A409" s="24" t="s">
        <v>48</v>
      </c>
      <c r="B409" s="23"/>
      <c r="C409" s="107" t="s">
        <v>47</v>
      </c>
      <c r="D409" s="107"/>
      <c r="E409" s="107"/>
      <c r="F409" s="107"/>
      <c r="G409" s="32">
        <v>30</v>
      </c>
      <c r="H409" s="26"/>
      <c r="J409" s="23"/>
    </row>
    <row r="410" spans="1:17" x14ac:dyDescent="0.25">
      <c r="A410" s="24" t="s">
        <v>61</v>
      </c>
      <c r="B410" s="23"/>
      <c r="C410" s="107" t="s">
        <v>60</v>
      </c>
      <c r="D410" s="107"/>
      <c r="E410" s="107"/>
      <c r="F410" s="107"/>
      <c r="G410" s="32">
        <v>10</v>
      </c>
      <c r="H410" s="26"/>
      <c r="J410" s="23"/>
    </row>
    <row r="411" spans="1:17" x14ac:dyDescent="0.25">
      <c r="A411" s="7" t="s">
        <v>49</v>
      </c>
      <c r="B411" s="21"/>
      <c r="C411" s="108"/>
      <c r="D411" s="108"/>
      <c r="E411" s="108"/>
      <c r="F411" s="27" t="s">
        <v>195</v>
      </c>
      <c r="G411" s="33">
        <f>ROUND(SUM(G409:G410), 2 )</f>
        <v>40</v>
      </c>
      <c r="H411" s="33" t="str">
        <f>IF(SUMPRODUCT(--(H409:H410&lt;&gt;""))&lt;&gt;0, ROUND(SUMIF(H409:H410,"",G409:G410) + SUM(H409:H410), 2 ), "")</f>
        <v/>
      </c>
      <c r="I411" s="29"/>
      <c r="J411" s="30">
        <f>IF(AND(G411= "",H411= ""), 0, ROUND(ROUND(I411, 2) * ROUND(IF(H411="",G411,H411),  2), 2))</f>
        <v>0</v>
      </c>
      <c r="K411" s="7"/>
      <c r="M411" s="31">
        <v>0.2</v>
      </c>
    </row>
    <row r="412" spans="1:17" hidden="1" x14ac:dyDescent="0.25">
      <c r="G412" s="34">
        <f>G409</f>
        <v>30</v>
      </c>
      <c r="H412" s="34" t="str">
        <f>IF(H409= "", "", H409)</f>
        <v/>
      </c>
      <c r="J412" s="34">
        <f>IF(AND(G412= "",H412= ""), 0, ROUND(ROUND(I411, 2) * ROUND(IF(H412="",G412,H412),  2), 2))</f>
        <v>0</v>
      </c>
      <c r="K412" s="7">
        <f>K411</f>
        <v>0</v>
      </c>
      <c r="Q412" s="7">
        <v>1527</v>
      </c>
    </row>
    <row r="413" spans="1:17" hidden="1" x14ac:dyDescent="0.25">
      <c r="G413" s="34">
        <f>G410</f>
        <v>10</v>
      </c>
      <c r="H413" s="34" t="str">
        <f>IF(H410= "", "", H410)</f>
        <v/>
      </c>
      <c r="J413" s="34">
        <f>IF(AND(G413= "",H413= ""), 0, ROUND(ROUND(I411, 2) * ROUND(IF(H413="",G413,H413),  2), 2))</f>
        <v>0</v>
      </c>
      <c r="K413" s="7">
        <f>K411</f>
        <v>0</v>
      </c>
      <c r="Q413" s="7">
        <v>1318</v>
      </c>
    </row>
    <row r="414" spans="1:17" x14ac:dyDescent="0.25">
      <c r="A414" s="7">
        <v>9</v>
      </c>
      <c r="B414" s="21" t="s">
        <v>196</v>
      </c>
      <c r="C414" s="106" t="s">
        <v>197</v>
      </c>
      <c r="D414" s="72"/>
      <c r="E414" s="72"/>
      <c r="F414" s="72"/>
      <c r="G414" s="72"/>
      <c r="H414" s="72"/>
      <c r="I414" s="72"/>
      <c r="J414" s="23"/>
    </row>
    <row r="415" spans="1:17" hidden="1" x14ac:dyDescent="0.25">
      <c r="A415" s="7" t="s">
        <v>45</v>
      </c>
    </row>
    <row r="416" spans="1:17" ht="45" hidden="1" x14ac:dyDescent="0.25">
      <c r="A416" s="7" t="s">
        <v>46</v>
      </c>
    </row>
    <row r="417" spans="1:17" x14ac:dyDescent="0.25">
      <c r="A417" s="24" t="s">
        <v>48</v>
      </c>
      <c r="B417" s="23"/>
      <c r="C417" s="107" t="s">
        <v>47</v>
      </c>
      <c r="D417" s="107"/>
      <c r="E417" s="107"/>
      <c r="F417" s="107"/>
      <c r="G417" s="32">
        <v>10</v>
      </c>
      <c r="H417" s="26"/>
      <c r="J417" s="23"/>
    </row>
    <row r="418" spans="1:17" x14ac:dyDescent="0.25">
      <c r="A418" s="7" t="s">
        <v>49</v>
      </c>
      <c r="B418" s="21"/>
      <c r="C418" s="108"/>
      <c r="D418" s="108"/>
      <c r="E418" s="108"/>
      <c r="F418" s="27" t="s">
        <v>195</v>
      </c>
      <c r="G418" s="33">
        <f>ROUND(SUM(G417:G417), 2 )</f>
        <v>10</v>
      </c>
      <c r="H418" s="33" t="str">
        <f>IF(SUMPRODUCT(--(H417:H417&lt;&gt;""))&lt;&gt;0, ROUND(SUMIF(H417:H417,"",G417:G417) + SUM(H417:H417), 2 ), "")</f>
        <v/>
      </c>
      <c r="I418" s="29"/>
      <c r="J418" s="30">
        <f>IF(AND(G418= "",H418= ""), 0, ROUND(ROUND(I418, 2) * ROUND(IF(H418="",G418,H418),  2), 2))</f>
        <v>0</v>
      </c>
      <c r="K418" s="7"/>
      <c r="M418" s="31">
        <v>0.2</v>
      </c>
      <c r="Q418" s="7">
        <v>1527</v>
      </c>
    </row>
    <row r="419" spans="1:17" x14ac:dyDescent="0.25">
      <c r="A419" s="7">
        <v>9</v>
      </c>
      <c r="B419" s="21" t="s">
        <v>198</v>
      </c>
      <c r="C419" s="106" t="s">
        <v>199</v>
      </c>
      <c r="D419" s="72"/>
      <c r="E419" s="72"/>
      <c r="F419" s="72"/>
      <c r="G419" s="72"/>
      <c r="H419" s="72"/>
      <c r="I419" s="72"/>
      <c r="J419" s="23"/>
    </row>
    <row r="420" spans="1:17" hidden="1" x14ac:dyDescent="0.25">
      <c r="A420" s="7" t="s">
        <v>45</v>
      </c>
    </row>
    <row r="421" spans="1:17" ht="45" hidden="1" x14ac:dyDescent="0.25">
      <c r="A421" s="7" t="s">
        <v>46</v>
      </c>
    </row>
    <row r="422" spans="1:17" hidden="1" x14ac:dyDescent="0.25">
      <c r="A422" s="7" t="s">
        <v>45</v>
      </c>
    </row>
    <row r="423" spans="1:17" ht="45" hidden="1" x14ac:dyDescent="0.25">
      <c r="A423" s="7" t="s">
        <v>59</v>
      </c>
    </row>
    <row r="424" spans="1:17" x14ac:dyDescent="0.25">
      <c r="A424" s="24" t="s">
        <v>48</v>
      </c>
      <c r="B424" s="23"/>
      <c r="C424" s="107" t="s">
        <v>47</v>
      </c>
      <c r="D424" s="107"/>
      <c r="E424" s="107"/>
      <c r="F424" s="107"/>
      <c r="G424" s="37">
        <v>7.5</v>
      </c>
      <c r="H424" s="26"/>
      <c r="J424" s="23"/>
    </row>
    <row r="425" spans="1:17" x14ac:dyDescent="0.25">
      <c r="A425" s="24" t="s">
        <v>61</v>
      </c>
      <c r="B425" s="23"/>
      <c r="C425" s="107" t="s">
        <v>60</v>
      </c>
      <c r="D425" s="107"/>
      <c r="E425" s="107"/>
      <c r="F425" s="107"/>
      <c r="G425" s="37">
        <v>10.5</v>
      </c>
      <c r="H425" s="26"/>
      <c r="J425" s="23"/>
    </row>
    <row r="426" spans="1:17" x14ac:dyDescent="0.25">
      <c r="A426" s="7" t="s">
        <v>49</v>
      </c>
      <c r="B426" s="21"/>
      <c r="C426" s="108"/>
      <c r="D426" s="108"/>
      <c r="E426" s="108"/>
      <c r="F426" s="27" t="s">
        <v>110</v>
      </c>
      <c r="G426" s="38">
        <f>ROUND(SUM(G424:G425), 3 )</f>
        <v>18</v>
      </c>
      <c r="H426" s="38" t="str">
        <f>IF(SUMPRODUCT(--(H424:H425&lt;&gt;""))&lt;&gt;0, ROUND(SUMIF(H424:H425,"",G424:G425) + SUM(H424:H425), 3 ), "")</f>
        <v/>
      </c>
      <c r="I426" s="29"/>
      <c r="J426" s="30">
        <f>IF(AND(G426= "",H426= ""), 0, ROUND(ROUND(I426, 2) * ROUND(IF(H426="",G426,H426),  3), 2))</f>
        <v>0</v>
      </c>
      <c r="K426" s="7"/>
      <c r="M426" s="31">
        <v>0.2</v>
      </c>
    </row>
    <row r="427" spans="1:17" hidden="1" x14ac:dyDescent="0.25">
      <c r="G427" s="34">
        <f>G424</f>
        <v>7.5</v>
      </c>
      <c r="H427" s="34" t="str">
        <f>IF(H424= "", "", H424)</f>
        <v/>
      </c>
      <c r="J427" s="34">
        <f>IF(AND(G427= "",H427= ""), 0, ROUND(ROUND(I426, 2) * ROUND(IF(H427="",G427,H427),  3), 2))</f>
        <v>0</v>
      </c>
      <c r="K427" s="7">
        <f>K426</f>
        <v>0</v>
      </c>
      <c r="Q427" s="7">
        <v>1527</v>
      </c>
    </row>
    <row r="428" spans="1:17" hidden="1" x14ac:dyDescent="0.25">
      <c r="G428" s="34">
        <f>G425</f>
        <v>10.5</v>
      </c>
      <c r="H428" s="34" t="str">
        <f>IF(H425= "", "", H425)</f>
        <v/>
      </c>
      <c r="J428" s="34">
        <f>IF(AND(G428= "",H428= ""), 0, ROUND(ROUND(I426, 2) * ROUND(IF(H428="",G428,H428),  3), 2))</f>
        <v>0</v>
      </c>
      <c r="K428" s="7">
        <f>K426</f>
        <v>0</v>
      </c>
      <c r="Q428" s="7">
        <v>1318</v>
      </c>
    </row>
    <row r="429" spans="1:17" x14ac:dyDescent="0.25">
      <c r="A429" s="7">
        <v>9</v>
      </c>
      <c r="B429" s="21" t="s">
        <v>200</v>
      </c>
      <c r="C429" s="106" t="s">
        <v>201</v>
      </c>
      <c r="D429" s="72"/>
      <c r="E429" s="72"/>
      <c r="F429" s="72"/>
      <c r="G429" s="72"/>
      <c r="H429" s="72"/>
      <c r="I429" s="72"/>
      <c r="J429" s="23"/>
    </row>
    <row r="430" spans="1:17" hidden="1" x14ac:dyDescent="0.25">
      <c r="A430" s="7" t="s">
        <v>45</v>
      </c>
    </row>
    <row r="431" spans="1:17" ht="45" hidden="1" x14ac:dyDescent="0.25">
      <c r="A431" s="7" t="s">
        <v>46</v>
      </c>
    </row>
    <row r="432" spans="1:17" x14ac:dyDescent="0.25">
      <c r="A432" s="24" t="s">
        <v>48</v>
      </c>
      <c r="B432" s="23"/>
      <c r="C432" s="107" t="s">
        <v>47</v>
      </c>
      <c r="D432" s="107"/>
      <c r="E432" s="107"/>
      <c r="F432" s="107"/>
      <c r="G432" s="25">
        <v>1</v>
      </c>
      <c r="H432" s="26"/>
      <c r="J432" s="23"/>
    </row>
    <row r="433" spans="1:17" x14ac:dyDescent="0.25">
      <c r="A433" s="7" t="s">
        <v>49</v>
      </c>
      <c r="B433" s="21"/>
      <c r="C433" s="108"/>
      <c r="D433" s="108"/>
      <c r="E433" s="108"/>
      <c r="F433" s="27" t="s">
        <v>50</v>
      </c>
      <c r="G433" s="28">
        <f>ROUND(SUM(G432:G432), 0 )</f>
        <v>1</v>
      </c>
      <c r="H433" s="28" t="str">
        <f>IF(SUMPRODUCT(--(H432:H432&lt;&gt;""))&lt;&gt;0, ROUND(SUMIF(H432:H432,"",G432:G432) + SUM(H432:H432), 0 ), "")</f>
        <v/>
      </c>
      <c r="I433" s="29"/>
      <c r="J433" s="30">
        <f>IF(AND(G433= "",H433= ""), 0, ROUND(ROUND(I433, 2) * ROUND(IF(H433="",G433,H433),  0), 2))</f>
        <v>0</v>
      </c>
      <c r="K433" s="7"/>
      <c r="M433" s="31">
        <v>0.2</v>
      </c>
      <c r="Q433" s="7">
        <v>1527</v>
      </c>
    </row>
    <row r="434" spans="1:17" x14ac:dyDescent="0.25">
      <c r="A434" s="7">
        <v>9</v>
      </c>
      <c r="B434" s="21" t="s">
        <v>202</v>
      </c>
      <c r="C434" s="106" t="s">
        <v>203</v>
      </c>
      <c r="D434" s="72"/>
      <c r="E434" s="72"/>
      <c r="F434" s="72"/>
      <c r="G434" s="72"/>
      <c r="H434" s="72"/>
      <c r="I434" s="72"/>
      <c r="J434" s="23"/>
    </row>
    <row r="435" spans="1:17" hidden="1" x14ac:dyDescent="0.25">
      <c r="A435" s="7" t="s">
        <v>45</v>
      </c>
    </row>
    <row r="436" spans="1:17" ht="45" hidden="1" x14ac:dyDescent="0.25">
      <c r="A436" s="7" t="s">
        <v>46</v>
      </c>
    </row>
    <row r="437" spans="1:17" hidden="1" x14ac:dyDescent="0.25">
      <c r="A437" s="7" t="s">
        <v>45</v>
      </c>
    </row>
    <row r="438" spans="1:17" ht="45" hidden="1" x14ac:dyDescent="0.25">
      <c r="A438" s="7" t="s">
        <v>59</v>
      </c>
    </row>
    <row r="439" spans="1:17" x14ac:dyDescent="0.25">
      <c r="A439" s="24" t="s">
        <v>48</v>
      </c>
      <c r="B439" s="23"/>
      <c r="C439" s="107" t="s">
        <v>47</v>
      </c>
      <c r="D439" s="107"/>
      <c r="E439" s="107"/>
      <c r="F439" s="107"/>
      <c r="G439" s="37">
        <v>500</v>
      </c>
      <c r="H439" s="26"/>
      <c r="J439" s="23"/>
    </row>
    <row r="440" spans="1:17" x14ac:dyDescent="0.25">
      <c r="A440" s="24" t="s">
        <v>61</v>
      </c>
      <c r="B440" s="23"/>
      <c r="C440" s="107" t="s">
        <v>60</v>
      </c>
      <c r="D440" s="107"/>
      <c r="E440" s="107"/>
      <c r="F440" s="107"/>
      <c r="G440" s="37">
        <v>170</v>
      </c>
      <c r="H440" s="26"/>
      <c r="J440" s="23"/>
    </row>
    <row r="441" spans="1:17" x14ac:dyDescent="0.25">
      <c r="A441" s="7" t="s">
        <v>49</v>
      </c>
      <c r="B441" s="21"/>
      <c r="C441" s="108"/>
      <c r="D441" s="108"/>
      <c r="E441" s="108"/>
      <c r="F441" s="27" t="s">
        <v>204</v>
      </c>
      <c r="G441" s="38">
        <f>ROUND(SUM(G439:G440), 3 )</f>
        <v>670</v>
      </c>
      <c r="H441" s="38" t="str">
        <f>IF(SUMPRODUCT(--(H439:H440&lt;&gt;""))&lt;&gt;0, ROUND(SUMIF(H439:H440,"",G439:G440) + SUM(H439:H440), 3 ), "")</f>
        <v/>
      </c>
      <c r="I441" s="29"/>
      <c r="J441" s="30">
        <f>IF(AND(G441= "",H441= ""), 0, ROUND(ROUND(I441, 2) * ROUND(IF(H441="",G441,H441),  3), 2))</f>
        <v>0</v>
      </c>
      <c r="K441" s="7"/>
      <c r="M441" s="31">
        <v>0.2</v>
      </c>
    </row>
    <row r="442" spans="1:17" hidden="1" x14ac:dyDescent="0.25">
      <c r="G442" s="34">
        <f>G439</f>
        <v>500</v>
      </c>
      <c r="H442" s="34" t="str">
        <f>IF(H439= "", "", H439)</f>
        <v/>
      </c>
      <c r="J442" s="34">
        <f>IF(AND(G442= "",H442= ""), 0, ROUND(ROUND(I441, 2) * ROUND(IF(H442="",G442,H442),  3), 2))</f>
        <v>0</v>
      </c>
      <c r="K442" s="7">
        <f>K441</f>
        <v>0</v>
      </c>
      <c r="Q442" s="7">
        <v>1527</v>
      </c>
    </row>
    <row r="443" spans="1:17" hidden="1" x14ac:dyDescent="0.25">
      <c r="G443" s="34">
        <f>G440</f>
        <v>170</v>
      </c>
      <c r="H443" s="34" t="str">
        <f>IF(H440= "", "", H440)</f>
        <v/>
      </c>
      <c r="J443" s="34">
        <f>IF(AND(G443= "",H443= ""), 0, ROUND(ROUND(I441, 2) * ROUND(IF(H443="",G443,H443),  3), 2))</f>
        <v>0</v>
      </c>
      <c r="K443" s="7">
        <f>K441</f>
        <v>0</v>
      </c>
      <c r="Q443" s="7">
        <v>1318</v>
      </c>
    </row>
    <row r="444" spans="1:17" x14ac:dyDescent="0.25">
      <c r="A444" s="7">
        <v>9</v>
      </c>
      <c r="B444" s="21" t="s">
        <v>205</v>
      </c>
      <c r="C444" s="106" t="s">
        <v>206</v>
      </c>
      <c r="D444" s="72"/>
      <c r="E444" s="72"/>
      <c r="F444" s="72"/>
      <c r="G444" s="72"/>
      <c r="H444" s="72"/>
      <c r="I444" s="72"/>
      <c r="J444" s="23"/>
    </row>
    <row r="445" spans="1:17" hidden="1" x14ac:dyDescent="0.25">
      <c r="A445" s="7" t="s">
        <v>45</v>
      </c>
    </row>
    <row r="446" spans="1:17" ht="45" hidden="1" x14ac:dyDescent="0.25">
      <c r="A446" s="7" t="s">
        <v>46</v>
      </c>
    </row>
    <row r="447" spans="1:17" x14ac:dyDescent="0.25">
      <c r="A447" s="24" t="s">
        <v>48</v>
      </c>
      <c r="B447" s="23"/>
      <c r="C447" s="107" t="s">
        <v>47</v>
      </c>
      <c r="D447" s="107"/>
      <c r="E447" s="107"/>
      <c r="F447" s="107"/>
      <c r="G447" s="37">
        <v>250</v>
      </c>
      <c r="H447" s="26"/>
      <c r="J447" s="23"/>
    </row>
    <row r="448" spans="1:17" x14ac:dyDescent="0.25">
      <c r="A448" s="7" t="s">
        <v>49</v>
      </c>
      <c r="B448" s="21"/>
      <c r="C448" s="108"/>
      <c r="D448" s="108"/>
      <c r="E448" s="108"/>
      <c r="F448" s="27" t="s">
        <v>204</v>
      </c>
      <c r="G448" s="38">
        <f>ROUND(SUM(G447:G447), 3 )</f>
        <v>250</v>
      </c>
      <c r="H448" s="38" t="str">
        <f>IF(SUMPRODUCT(--(H447:H447&lt;&gt;""))&lt;&gt;0, ROUND(SUMIF(H447:H447,"",G447:G447) + SUM(H447:H447), 3 ), "")</f>
        <v/>
      </c>
      <c r="I448" s="29"/>
      <c r="J448" s="30">
        <f>IF(AND(G448= "",H448= ""), 0, ROUND(ROUND(I448, 2) * ROUND(IF(H448="",G448,H448),  3), 2))</f>
        <v>0</v>
      </c>
      <c r="K448" s="7"/>
      <c r="M448" s="31">
        <v>0.2</v>
      </c>
      <c r="Q448" s="7">
        <v>1527</v>
      </c>
    </row>
    <row r="449" spans="1:17" ht="27.2" customHeight="1" x14ac:dyDescent="0.25">
      <c r="A449" s="7">
        <v>9</v>
      </c>
      <c r="B449" s="21" t="s">
        <v>207</v>
      </c>
      <c r="C449" s="106" t="s">
        <v>208</v>
      </c>
      <c r="D449" s="72"/>
      <c r="E449" s="72"/>
      <c r="F449" s="72"/>
      <c r="G449" s="72"/>
      <c r="H449" s="72"/>
      <c r="I449" s="72"/>
      <c r="J449" s="23"/>
    </row>
    <row r="450" spans="1:17" hidden="1" x14ac:dyDescent="0.25">
      <c r="A450" s="7" t="s">
        <v>55</v>
      </c>
    </row>
    <row r="451" spans="1:17" hidden="1" x14ac:dyDescent="0.25">
      <c r="A451" s="7" t="s">
        <v>55</v>
      </c>
    </row>
    <row r="452" spans="1:17" hidden="1" x14ac:dyDescent="0.25">
      <c r="A452" s="7" t="s">
        <v>55</v>
      </c>
    </row>
    <row r="453" spans="1:17" hidden="1" x14ac:dyDescent="0.25">
      <c r="A453" s="7" t="s">
        <v>55</v>
      </c>
    </row>
    <row r="454" spans="1:17" hidden="1" x14ac:dyDescent="0.25">
      <c r="A454" s="7" t="s">
        <v>55</v>
      </c>
    </row>
    <row r="455" spans="1:17" hidden="1" x14ac:dyDescent="0.25">
      <c r="A455" s="7" t="s">
        <v>55</v>
      </c>
    </row>
    <row r="456" spans="1:17" hidden="1" x14ac:dyDescent="0.25">
      <c r="A456" s="7" t="s">
        <v>55</v>
      </c>
    </row>
    <row r="457" spans="1:17" hidden="1" x14ac:dyDescent="0.25">
      <c r="A457" s="7" t="s">
        <v>45</v>
      </c>
    </row>
    <row r="458" spans="1:17" ht="45" hidden="1" x14ac:dyDescent="0.25">
      <c r="A458" s="7" t="s">
        <v>46</v>
      </c>
    </row>
    <row r="459" spans="1:17" x14ac:dyDescent="0.25">
      <c r="A459" s="24" t="s">
        <v>48</v>
      </c>
      <c r="B459" s="23"/>
      <c r="C459" s="107" t="s">
        <v>47</v>
      </c>
      <c r="D459" s="107"/>
      <c r="E459" s="107"/>
      <c r="F459" s="107"/>
      <c r="G459" s="37">
        <v>7.5</v>
      </c>
      <c r="H459" s="26"/>
      <c r="J459" s="23"/>
    </row>
    <row r="460" spans="1:17" x14ac:dyDescent="0.25">
      <c r="A460" s="7" t="s">
        <v>49</v>
      </c>
      <c r="B460" s="21"/>
      <c r="C460" s="108"/>
      <c r="D460" s="108"/>
      <c r="E460" s="108"/>
      <c r="F460" s="27" t="s">
        <v>110</v>
      </c>
      <c r="G460" s="38">
        <f>ROUND(SUM(G459:G459), 3 )</f>
        <v>7.5</v>
      </c>
      <c r="H460" s="38" t="str">
        <f>IF(SUMPRODUCT(--(H459:H459&lt;&gt;""))&lt;&gt;0, ROUND(SUMIF(H459:H459,"",G459:G459) + SUM(H459:H459), 3 ), "")</f>
        <v/>
      </c>
      <c r="I460" s="29"/>
      <c r="J460" s="30">
        <f>IF(AND(G460= "",H460= ""), 0, ROUND(ROUND(I460, 2) * ROUND(IF(H460="",G460,H460),  3), 2))</f>
        <v>0</v>
      </c>
      <c r="K460" s="7"/>
      <c r="M460" s="31">
        <v>0.2</v>
      </c>
      <c r="Q460" s="7">
        <v>1527</v>
      </c>
    </row>
    <row r="461" spans="1:17" ht="27.2" customHeight="1" x14ac:dyDescent="0.25">
      <c r="A461" s="7">
        <v>9</v>
      </c>
      <c r="B461" s="21" t="s">
        <v>209</v>
      </c>
      <c r="C461" s="106" t="s">
        <v>210</v>
      </c>
      <c r="D461" s="72"/>
      <c r="E461" s="72"/>
      <c r="F461" s="72"/>
      <c r="G461" s="72"/>
      <c r="H461" s="72"/>
      <c r="I461" s="72"/>
      <c r="J461" s="23"/>
    </row>
    <row r="462" spans="1:17" hidden="1" x14ac:dyDescent="0.25">
      <c r="A462" s="7" t="s">
        <v>55</v>
      </c>
    </row>
    <row r="463" spans="1:17" hidden="1" x14ac:dyDescent="0.25">
      <c r="A463" s="7" t="s">
        <v>55</v>
      </c>
    </row>
    <row r="464" spans="1:17" hidden="1" x14ac:dyDescent="0.25">
      <c r="A464" s="7" t="s">
        <v>45</v>
      </c>
    </row>
    <row r="465" spans="1:17" ht="45" hidden="1" x14ac:dyDescent="0.25">
      <c r="A465" s="7" t="s">
        <v>46</v>
      </c>
    </row>
    <row r="466" spans="1:17" x14ac:dyDescent="0.25">
      <c r="A466" s="24" t="s">
        <v>48</v>
      </c>
      <c r="B466" s="23"/>
      <c r="C466" s="107" t="s">
        <v>47</v>
      </c>
      <c r="D466" s="107"/>
      <c r="E466" s="107"/>
      <c r="F466" s="107"/>
      <c r="G466" s="37">
        <v>1.5</v>
      </c>
      <c r="H466" s="26"/>
      <c r="J466" s="23"/>
    </row>
    <row r="467" spans="1:17" x14ac:dyDescent="0.25">
      <c r="A467" s="7" t="s">
        <v>49</v>
      </c>
      <c r="B467" s="21"/>
      <c r="C467" s="108"/>
      <c r="D467" s="108"/>
      <c r="E467" s="108"/>
      <c r="F467" s="27" t="s">
        <v>110</v>
      </c>
      <c r="G467" s="38">
        <f>ROUND(SUM(G466:G466), 3 )</f>
        <v>1.5</v>
      </c>
      <c r="H467" s="38" t="str">
        <f>IF(SUMPRODUCT(--(H466:H466&lt;&gt;""))&lt;&gt;0, ROUND(SUMIF(H466:H466,"",G466:G466) + SUM(H466:H466), 3 ), "")</f>
        <v/>
      </c>
      <c r="I467" s="29"/>
      <c r="J467" s="30">
        <f>IF(AND(G467= "",H467= ""), 0, ROUND(ROUND(I467, 2) * ROUND(IF(H467="",G467,H467),  3), 2))</f>
        <v>0</v>
      </c>
      <c r="K467" s="7"/>
      <c r="M467" s="31">
        <v>0.2</v>
      </c>
      <c r="Q467" s="7">
        <v>1527</v>
      </c>
    </row>
    <row r="468" spans="1:17" x14ac:dyDescent="0.25">
      <c r="A468" s="7">
        <v>9</v>
      </c>
      <c r="B468" s="21" t="s">
        <v>211</v>
      </c>
      <c r="C468" s="106" t="s">
        <v>212</v>
      </c>
      <c r="D468" s="72"/>
      <c r="E468" s="72"/>
      <c r="F468" s="72"/>
      <c r="G468" s="72"/>
      <c r="H468" s="72"/>
      <c r="I468" s="72"/>
      <c r="J468" s="23"/>
    </row>
    <row r="469" spans="1:17" hidden="1" x14ac:dyDescent="0.25">
      <c r="A469" s="7" t="s">
        <v>45</v>
      </c>
    </row>
    <row r="470" spans="1:17" ht="45" hidden="1" x14ac:dyDescent="0.25">
      <c r="A470" s="7" t="s">
        <v>46</v>
      </c>
    </row>
    <row r="471" spans="1:17" x14ac:dyDescent="0.25">
      <c r="A471" s="24" t="s">
        <v>48</v>
      </c>
      <c r="B471" s="23"/>
      <c r="C471" s="107" t="s">
        <v>47</v>
      </c>
      <c r="D471" s="107"/>
      <c r="E471" s="107"/>
      <c r="F471" s="107"/>
      <c r="G471" s="37">
        <v>0.5</v>
      </c>
      <c r="H471" s="26"/>
      <c r="J471" s="23"/>
    </row>
    <row r="472" spans="1:17" x14ac:dyDescent="0.25">
      <c r="A472" s="7" t="s">
        <v>49</v>
      </c>
      <c r="B472" s="21"/>
      <c r="C472" s="108"/>
      <c r="D472" s="108"/>
      <c r="E472" s="108"/>
      <c r="F472" s="27" t="s">
        <v>110</v>
      </c>
      <c r="G472" s="38">
        <f>ROUND(SUM(G471:G471), 3 )</f>
        <v>0.5</v>
      </c>
      <c r="H472" s="38" t="str">
        <f>IF(SUMPRODUCT(--(H471:H471&lt;&gt;""))&lt;&gt;0, ROUND(SUMIF(H471:H471,"",G471:G471) + SUM(H471:H471), 3 ), "")</f>
        <v/>
      </c>
      <c r="I472" s="29"/>
      <c r="J472" s="30">
        <f>IF(AND(G472= "",H472= ""), 0, ROUND(ROUND(I472, 2) * ROUND(IF(H472="",G472,H472),  3), 2))</f>
        <v>0</v>
      </c>
      <c r="K472" s="7"/>
      <c r="M472" s="31">
        <v>0.2</v>
      </c>
      <c r="Q472" s="7">
        <v>1527</v>
      </c>
    </row>
    <row r="473" spans="1:17" x14ac:dyDescent="0.25">
      <c r="A473" s="7">
        <v>9</v>
      </c>
      <c r="B473" s="21" t="s">
        <v>213</v>
      </c>
      <c r="C473" s="106" t="s">
        <v>214</v>
      </c>
      <c r="D473" s="72"/>
      <c r="E473" s="72"/>
      <c r="F473" s="72"/>
      <c r="G473" s="72"/>
      <c r="H473" s="72"/>
      <c r="I473" s="72"/>
      <c r="J473" s="23"/>
    </row>
    <row r="474" spans="1:17" hidden="1" x14ac:dyDescent="0.25">
      <c r="A474" s="7" t="s">
        <v>45</v>
      </c>
    </row>
    <row r="475" spans="1:17" ht="45" hidden="1" x14ac:dyDescent="0.25">
      <c r="A475" s="7" t="s">
        <v>46</v>
      </c>
    </row>
    <row r="476" spans="1:17" x14ac:dyDescent="0.25">
      <c r="A476" s="24" t="s">
        <v>48</v>
      </c>
      <c r="B476" s="23"/>
      <c r="C476" s="107" t="s">
        <v>47</v>
      </c>
      <c r="D476" s="107"/>
      <c r="E476" s="107"/>
      <c r="F476" s="107"/>
      <c r="G476" s="25">
        <v>26</v>
      </c>
      <c r="H476" s="26"/>
      <c r="J476" s="23"/>
    </row>
    <row r="477" spans="1:17" x14ac:dyDescent="0.25">
      <c r="A477" s="7" t="s">
        <v>49</v>
      </c>
      <c r="B477" s="21"/>
      <c r="C477" s="108"/>
      <c r="D477" s="108"/>
      <c r="E477" s="108"/>
      <c r="F477" s="27" t="s">
        <v>11</v>
      </c>
      <c r="G477" s="28">
        <f>ROUND(SUM(G476:G476), 0 )</f>
        <v>26</v>
      </c>
      <c r="H477" s="28" t="str">
        <f>IF(SUMPRODUCT(--(H476:H476&lt;&gt;""))&lt;&gt;0, ROUND(SUMIF(H476:H476,"",G476:G476) + SUM(H476:H476), 0 ), "")</f>
        <v/>
      </c>
      <c r="I477" s="29"/>
      <c r="J477" s="30">
        <f>IF(AND(G477= "",H477= ""), 0, ROUND(ROUND(I477, 2) * ROUND(IF(H477="",G477,H477),  0), 2))</f>
        <v>0</v>
      </c>
      <c r="K477" s="7"/>
      <c r="M477" s="31">
        <v>0.2</v>
      </c>
      <c r="Q477" s="7">
        <v>1527</v>
      </c>
    </row>
    <row r="478" spans="1:17" x14ac:dyDescent="0.25">
      <c r="A478" s="7">
        <v>9</v>
      </c>
      <c r="B478" s="21" t="s">
        <v>215</v>
      </c>
      <c r="C478" s="106" t="s">
        <v>216</v>
      </c>
      <c r="D478" s="72"/>
      <c r="E478" s="72"/>
      <c r="F478" s="72"/>
      <c r="G478" s="72"/>
      <c r="H478" s="72"/>
      <c r="I478" s="72"/>
      <c r="J478" s="23"/>
    </row>
    <row r="479" spans="1:17" hidden="1" x14ac:dyDescent="0.25">
      <c r="A479" s="7" t="s">
        <v>45</v>
      </c>
    </row>
    <row r="480" spans="1:17" ht="45" hidden="1" x14ac:dyDescent="0.25">
      <c r="A480" s="7" t="s">
        <v>59</v>
      </c>
    </row>
    <row r="481" spans="1:17" x14ac:dyDescent="0.25">
      <c r="A481" s="24" t="s">
        <v>61</v>
      </c>
      <c r="B481" s="23"/>
      <c r="C481" s="107" t="s">
        <v>60</v>
      </c>
      <c r="D481" s="107"/>
      <c r="E481" s="107"/>
      <c r="F481" s="107"/>
      <c r="G481" s="37">
        <v>0.85</v>
      </c>
      <c r="H481" s="26"/>
      <c r="J481" s="23"/>
    </row>
    <row r="482" spans="1:17" x14ac:dyDescent="0.25">
      <c r="A482" s="7" t="s">
        <v>49</v>
      </c>
      <c r="B482" s="21"/>
      <c r="C482" s="108"/>
      <c r="D482" s="108"/>
      <c r="E482" s="108"/>
      <c r="F482" s="27" t="s">
        <v>110</v>
      </c>
      <c r="G482" s="38">
        <f>ROUND(SUM(G481:G481), 3 )</f>
        <v>0.85</v>
      </c>
      <c r="H482" s="38" t="str">
        <f>IF(SUMPRODUCT(--(H481:H481&lt;&gt;""))&lt;&gt;0, ROUND(SUMIF(H481:H481,"",G481:G481) + SUM(H481:H481), 3 ), "")</f>
        <v/>
      </c>
      <c r="I482" s="29"/>
      <c r="J482" s="30">
        <f>IF(AND(G482= "",H482= ""), 0, ROUND(ROUND(I482, 2) * ROUND(IF(H482="",G482,H482),  3), 2))</f>
        <v>0</v>
      </c>
      <c r="K482" s="7"/>
      <c r="M482" s="31">
        <v>0.2</v>
      </c>
      <c r="Q482" s="7">
        <v>1318</v>
      </c>
    </row>
    <row r="483" spans="1:17" hidden="1" x14ac:dyDescent="0.25">
      <c r="A483" s="7" t="s">
        <v>64</v>
      </c>
    </row>
    <row r="484" spans="1:17" x14ac:dyDescent="0.25">
      <c r="A484" s="7" t="s">
        <v>38</v>
      </c>
      <c r="B484" s="23"/>
      <c r="C484" s="72"/>
      <c r="D484" s="72"/>
      <c r="E484" s="72"/>
      <c r="J484" s="23"/>
    </row>
    <row r="485" spans="1:17" x14ac:dyDescent="0.25">
      <c r="B485" s="23"/>
      <c r="C485" s="111" t="s">
        <v>182</v>
      </c>
      <c r="D485" s="112"/>
      <c r="E485" s="112"/>
      <c r="F485" s="109"/>
      <c r="G485" s="109"/>
      <c r="H485" s="109"/>
      <c r="I485" s="109"/>
      <c r="J485" s="110"/>
    </row>
    <row r="486" spans="1:17" x14ac:dyDescent="0.25">
      <c r="B486" s="23"/>
      <c r="C486" s="98"/>
      <c r="D486" s="55"/>
      <c r="E486" s="55"/>
      <c r="F486" s="55"/>
      <c r="G486" s="55"/>
      <c r="H486" s="55"/>
      <c r="I486" s="55"/>
      <c r="J486" s="97"/>
    </row>
    <row r="487" spans="1:17" x14ac:dyDescent="0.25">
      <c r="B487" s="23"/>
      <c r="C487" s="101" t="s">
        <v>79</v>
      </c>
      <c r="D487" s="102"/>
      <c r="E487" s="102"/>
      <c r="F487" s="99">
        <f>SUMIF(K385:K484, IF(K384="","",K384), J385:J484)</f>
        <v>0</v>
      </c>
      <c r="G487" s="99"/>
      <c r="H487" s="99"/>
      <c r="I487" s="99"/>
      <c r="J487" s="100"/>
    </row>
    <row r="488" spans="1:17" hidden="1" x14ac:dyDescent="0.25">
      <c r="B488" s="23"/>
      <c r="C488" s="104" t="s">
        <v>80</v>
      </c>
      <c r="D488" s="76"/>
      <c r="E488" s="76"/>
      <c r="F488" s="94">
        <f>ROUND(SUMIF(K385:K484, IF(K384="","",K384), J385:J484) * 0.2, 2)</f>
        <v>0</v>
      </c>
      <c r="G488" s="94"/>
      <c r="H488" s="94"/>
      <c r="I488" s="94"/>
      <c r="J488" s="103"/>
    </row>
    <row r="489" spans="1:17" hidden="1" x14ac:dyDescent="0.25">
      <c r="B489" s="23"/>
      <c r="C489" s="101" t="s">
        <v>81</v>
      </c>
      <c r="D489" s="102"/>
      <c r="E489" s="102"/>
      <c r="F489" s="99">
        <f>SUM(F487:F488)</f>
        <v>0</v>
      </c>
      <c r="G489" s="99"/>
      <c r="H489" s="99"/>
      <c r="I489" s="99"/>
      <c r="J489" s="100"/>
    </row>
    <row r="490" spans="1:17" ht="19.899999999999999" customHeight="1" x14ac:dyDescent="0.25">
      <c r="A490" s="7">
        <v>3</v>
      </c>
      <c r="B490" s="16">
        <v>5</v>
      </c>
      <c r="C490" s="114" t="s">
        <v>217</v>
      </c>
      <c r="D490" s="114"/>
      <c r="E490" s="114"/>
      <c r="F490" s="17"/>
      <c r="G490" s="17"/>
      <c r="H490" s="17"/>
      <c r="I490" s="17"/>
      <c r="J490" s="18"/>
      <c r="K490" s="7"/>
    </row>
    <row r="491" spans="1:17" ht="36" customHeight="1" x14ac:dyDescent="0.25">
      <c r="A491" s="7">
        <v>4</v>
      </c>
      <c r="B491" s="16" t="s">
        <v>218</v>
      </c>
      <c r="C491" s="113" t="s">
        <v>219</v>
      </c>
      <c r="D491" s="113"/>
      <c r="E491" s="113"/>
      <c r="F491" s="19"/>
      <c r="G491" s="19"/>
      <c r="H491" s="19"/>
      <c r="I491" s="19"/>
      <c r="J491" s="20"/>
      <c r="K491" s="7"/>
    </row>
    <row r="492" spans="1:17" hidden="1" x14ac:dyDescent="0.25">
      <c r="A492" s="7" t="s">
        <v>42</v>
      </c>
    </row>
    <row r="493" spans="1:17" x14ac:dyDescent="0.25">
      <c r="A493" s="7">
        <v>9</v>
      </c>
      <c r="B493" s="21" t="s">
        <v>220</v>
      </c>
      <c r="C493" s="106" t="s">
        <v>221</v>
      </c>
      <c r="D493" s="72"/>
      <c r="E493" s="72"/>
      <c r="F493" s="72"/>
      <c r="G493" s="72"/>
      <c r="H493" s="72"/>
      <c r="I493" s="72"/>
      <c r="J493" s="23"/>
    </row>
    <row r="494" spans="1:17" hidden="1" x14ac:dyDescent="0.25">
      <c r="A494" s="7" t="s">
        <v>45</v>
      </c>
    </row>
    <row r="495" spans="1:17" ht="45" hidden="1" x14ac:dyDescent="0.25">
      <c r="A495" s="7" t="s">
        <v>46</v>
      </c>
    </row>
    <row r="496" spans="1:17" x14ac:dyDescent="0.25">
      <c r="A496" s="24" t="s">
        <v>48</v>
      </c>
      <c r="B496" s="23"/>
      <c r="C496" s="107" t="s">
        <v>47</v>
      </c>
      <c r="D496" s="107"/>
      <c r="E496" s="107"/>
      <c r="F496" s="107"/>
      <c r="G496" s="32">
        <v>30</v>
      </c>
      <c r="H496" s="26"/>
      <c r="J496" s="23"/>
    </row>
    <row r="497" spans="1:17" x14ac:dyDescent="0.25">
      <c r="A497" s="7" t="s">
        <v>49</v>
      </c>
      <c r="B497" s="21"/>
      <c r="C497" s="108"/>
      <c r="D497" s="108"/>
      <c r="E497" s="108"/>
      <c r="F497" s="27" t="s">
        <v>10</v>
      </c>
      <c r="G497" s="33">
        <f>ROUND(SUM(G496:G496), 2 )</f>
        <v>30</v>
      </c>
      <c r="H497" s="33" t="str">
        <f>IF(SUMPRODUCT(--(H496:H496&lt;&gt;""))&lt;&gt;0, ROUND(SUMIF(H496:H496,"",G496:G496) + SUM(H496:H496), 2 ), "")</f>
        <v/>
      </c>
      <c r="I497" s="29"/>
      <c r="J497" s="30">
        <f>IF(AND(G497= "",H497= ""), 0, ROUND(ROUND(I497, 2) * ROUND(IF(H497="",G497,H497),  2), 2))</f>
        <v>0</v>
      </c>
      <c r="K497" s="7"/>
      <c r="M497" s="31">
        <v>0.2</v>
      </c>
      <c r="Q497" s="7">
        <v>1527</v>
      </c>
    </row>
    <row r="498" spans="1:17" hidden="1" x14ac:dyDescent="0.25">
      <c r="A498" s="7" t="s">
        <v>64</v>
      </c>
    </row>
    <row r="499" spans="1:17" ht="18" customHeight="1" x14ac:dyDescent="0.25">
      <c r="A499" s="7">
        <v>4</v>
      </c>
      <c r="B499" s="16" t="s">
        <v>222</v>
      </c>
      <c r="C499" s="113" t="s">
        <v>223</v>
      </c>
      <c r="D499" s="113"/>
      <c r="E499" s="113"/>
      <c r="F499" s="19"/>
      <c r="G499" s="19"/>
      <c r="H499" s="19"/>
      <c r="I499" s="19"/>
      <c r="J499" s="20"/>
      <c r="K499" s="7"/>
    </row>
    <row r="500" spans="1:17" hidden="1" x14ac:dyDescent="0.25">
      <c r="A500" s="7" t="s">
        <v>42</v>
      </c>
    </row>
    <row r="501" spans="1:17" hidden="1" x14ac:dyDescent="0.25">
      <c r="A501" s="7" t="s">
        <v>42</v>
      </c>
    </row>
    <row r="502" spans="1:17" ht="33.75" customHeight="1" x14ac:dyDescent="0.25">
      <c r="A502" s="7">
        <v>5</v>
      </c>
      <c r="B502" s="16" t="s">
        <v>224</v>
      </c>
      <c r="C502" s="76" t="s">
        <v>225</v>
      </c>
      <c r="D502" s="76"/>
      <c r="E502" s="76"/>
      <c r="F502" s="35"/>
      <c r="G502" s="35"/>
      <c r="H502" s="35"/>
      <c r="I502" s="35"/>
      <c r="J502" s="36"/>
      <c r="K502" s="7"/>
    </row>
    <row r="503" spans="1:17" x14ac:dyDescent="0.25">
      <c r="A503" s="7">
        <v>9</v>
      </c>
      <c r="B503" s="21" t="s">
        <v>226</v>
      </c>
      <c r="C503" s="106" t="s">
        <v>227</v>
      </c>
      <c r="D503" s="72"/>
      <c r="E503" s="72"/>
      <c r="F503" s="72"/>
      <c r="G503" s="72"/>
      <c r="H503" s="72"/>
      <c r="I503" s="72"/>
      <c r="J503" s="23"/>
    </row>
    <row r="504" spans="1:17" hidden="1" x14ac:dyDescent="0.25">
      <c r="A504" s="7" t="s">
        <v>45</v>
      </c>
    </row>
    <row r="505" spans="1:17" ht="45" hidden="1" x14ac:dyDescent="0.25">
      <c r="A505" s="7" t="s">
        <v>46</v>
      </c>
    </row>
    <row r="506" spans="1:17" x14ac:dyDescent="0.25">
      <c r="A506" s="24" t="s">
        <v>48</v>
      </c>
      <c r="B506" s="23"/>
      <c r="C506" s="107" t="s">
        <v>47</v>
      </c>
      <c r="D506" s="107"/>
      <c r="E506" s="107"/>
      <c r="F506" s="107"/>
      <c r="G506" s="32">
        <v>4</v>
      </c>
      <c r="H506" s="26"/>
      <c r="J506" s="23"/>
    </row>
    <row r="507" spans="1:17" x14ac:dyDescent="0.25">
      <c r="A507" s="7" t="s">
        <v>49</v>
      </c>
      <c r="B507" s="21"/>
      <c r="C507" s="108"/>
      <c r="D507" s="108"/>
      <c r="E507" s="108"/>
      <c r="F507" s="27" t="s">
        <v>10</v>
      </c>
      <c r="G507" s="33">
        <f>ROUND(SUM(G506:G506), 2 )</f>
        <v>4</v>
      </c>
      <c r="H507" s="33" t="str">
        <f>IF(SUMPRODUCT(--(H506:H506&lt;&gt;""))&lt;&gt;0, ROUND(SUMIF(H506:H506,"",G506:G506) + SUM(H506:H506), 2 ), "")</f>
        <v/>
      </c>
      <c r="I507" s="29"/>
      <c r="J507" s="30">
        <f>IF(AND(G507= "",H507= ""), 0, ROUND(ROUND(I507, 2) * ROUND(IF(H507="",G507,H507),  2), 2))</f>
        <v>0</v>
      </c>
      <c r="K507" s="7"/>
      <c r="M507" s="31">
        <v>0.2</v>
      </c>
      <c r="Q507" s="7">
        <v>1527</v>
      </c>
    </row>
    <row r="508" spans="1:17" x14ac:dyDescent="0.25">
      <c r="A508" s="7">
        <v>9</v>
      </c>
      <c r="B508" s="21" t="s">
        <v>228</v>
      </c>
      <c r="C508" s="106" t="s">
        <v>229</v>
      </c>
      <c r="D508" s="72"/>
      <c r="E508" s="72"/>
      <c r="F508" s="72"/>
      <c r="G508" s="72"/>
      <c r="H508" s="72"/>
      <c r="I508" s="72"/>
      <c r="J508" s="23"/>
    </row>
    <row r="509" spans="1:17" hidden="1" x14ac:dyDescent="0.25">
      <c r="A509" s="7" t="s">
        <v>55</v>
      </c>
    </row>
    <row r="510" spans="1:17" hidden="1" x14ac:dyDescent="0.25">
      <c r="A510" s="7" t="s">
        <v>55</v>
      </c>
    </row>
    <row r="511" spans="1:17" hidden="1" x14ac:dyDescent="0.25">
      <c r="A511" s="7" t="s">
        <v>45</v>
      </c>
    </row>
    <row r="512" spans="1:17" ht="45" hidden="1" x14ac:dyDescent="0.25">
      <c r="A512" s="7" t="s">
        <v>46</v>
      </c>
    </row>
    <row r="513" spans="1:17" x14ac:dyDescent="0.25">
      <c r="A513" s="24" t="s">
        <v>48</v>
      </c>
      <c r="B513" s="23"/>
      <c r="C513" s="107" t="s">
        <v>47</v>
      </c>
      <c r="D513" s="107"/>
      <c r="E513" s="107"/>
      <c r="F513" s="107"/>
      <c r="G513" s="32">
        <v>133</v>
      </c>
      <c r="H513" s="26"/>
      <c r="J513" s="23"/>
    </row>
    <row r="514" spans="1:17" x14ac:dyDescent="0.25">
      <c r="A514" s="7" t="s">
        <v>49</v>
      </c>
      <c r="B514" s="21"/>
      <c r="C514" s="108"/>
      <c r="D514" s="108"/>
      <c r="E514" s="108"/>
      <c r="F514" s="27" t="s">
        <v>10</v>
      </c>
      <c r="G514" s="33">
        <f>ROUND(SUM(G513:G513), 2 )</f>
        <v>133</v>
      </c>
      <c r="H514" s="33" t="str">
        <f>IF(SUMPRODUCT(--(H513:H513&lt;&gt;""))&lt;&gt;0, ROUND(SUMIF(H513:H513,"",G513:G513) + SUM(H513:H513), 2 ), "")</f>
        <v/>
      </c>
      <c r="I514" s="29"/>
      <c r="J514" s="30">
        <f>IF(AND(G514= "",H514= ""), 0, ROUND(ROUND(I514, 2) * ROUND(IF(H514="",G514,H514),  2), 2))</f>
        <v>0</v>
      </c>
      <c r="K514" s="7"/>
      <c r="M514" s="31">
        <v>0.2</v>
      </c>
      <c r="Q514" s="7">
        <v>1527</v>
      </c>
    </row>
    <row r="515" spans="1:17" x14ac:dyDescent="0.25">
      <c r="A515" s="7">
        <v>9</v>
      </c>
      <c r="B515" s="21" t="s">
        <v>230</v>
      </c>
      <c r="C515" s="106" t="s">
        <v>231</v>
      </c>
      <c r="D515" s="72"/>
      <c r="E515" s="72"/>
      <c r="F515" s="72"/>
      <c r="G515" s="72"/>
      <c r="H515" s="72"/>
      <c r="I515" s="72"/>
      <c r="J515" s="23"/>
    </row>
    <row r="516" spans="1:17" hidden="1" x14ac:dyDescent="0.25">
      <c r="A516" s="7" t="s">
        <v>55</v>
      </c>
    </row>
    <row r="517" spans="1:17" hidden="1" x14ac:dyDescent="0.25">
      <c r="A517" s="7" t="s">
        <v>55</v>
      </c>
    </row>
    <row r="518" spans="1:17" hidden="1" x14ac:dyDescent="0.25">
      <c r="A518" s="7" t="s">
        <v>45</v>
      </c>
    </row>
    <row r="519" spans="1:17" ht="45" hidden="1" x14ac:dyDescent="0.25">
      <c r="A519" s="7" t="s">
        <v>46</v>
      </c>
    </row>
    <row r="520" spans="1:17" x14ac:dyDescent="0.25">
      <c r="A520" s="24" t="s">
        <v>48</v>
      </c>
      <c r="B520" s="23"/>
      <c r="C520" s="107" t="s">
        <v>47</v>
      </c>
      <c r="D520" s="107"/>
      <c r="E520" s="107"/>
      <c r="F520" s="107"/>
      <c r="G520" s="32">
        <v>15</v>
      </c>
      <c r="H520" s="26"/>
      <c r="J520" s="23"/>
    </row>
    <row r="521" spans="1:17" x14ac:dyDescent="0.25">
      <c r="A521" s="7" t="s">
        <v>49</v>
      </c>
      <c r="B521" s="21"/>
      <c r="C521" s="108"/>
      <c r="D521" s="108"/>
      <c r="E521" s="108"/>
      <c r="F521" s="27" t="s">
        <v>10</v>
      </c>
      <c r="G521" s="33">
        <f>ROUND(SUM(G520:G520), 2 )</f>
        <v>15</v>
      </c>
      <c r="H521" s="33" t="str">
        <f>IF(SUMPRODUCT(--(H520:H520&lt;&gt;""))&lt;&gt;0, ROUND(SUMIF(H520:H520,"",G520:G520) + SUM(H520:H520), 2 ), "")</f>
        <v/>
      </c>
      <c r="I521" s="29"/>
      <c r="J521" s="30">
        <f>IF(AND(G521= "",H521= ""), 0, ROUND(ROUND(I521, 2) * ROUND(IF(H521="",G521,H521),  2), 2))</f>
        <v>0</v>
      </c>
      <c r="K521" s="7"/>
      <c r="M521" s="31">
        <v>0.2</v>
      </c>
      <c r="Q521" s="7">
        <v>1527</v>
      </c>
    </row>
    <row r="522" spans="1:17" x14ac:dyDescent="0.25">
      <c r="A522" s="7">
        <v>9</v>
      </c>
      <c r="B522" s="21" t="s">
        <v>232</v>
      </c>
      <c r="C522" s="106" t="s">
        <v>233</v>
      </c>
      <c r="D522" s="72"/>
      <c r="E522" s="72"/>
      <c r="F522" s="72"/>
      <c r="G522" s="72"/>
      <c r="H522" s="72"/>
      <c r="I522" s="72"/>
      <c r="J522" s="23"/>
    </row>
    <row r="523" spans="1:17" hidden="1" x14ac:dyDescent="0.25">
      <c r="A523" s="7" t="s">
        <v>55</v>
      </c>
    </row>
    <row r="524" spans="1:17" hidden="1" x14ac:dyDescent="0.25">
      <c r="A524" s="7" t="s">
        <v>55</v>
      </c>
    </row>
    <row r="525" spans="1:17" hidden="1" x14ac:dyDescent="0.25">
      <c r="A525" s="7" t="s">
        <v>45</v>
      </c>
    </row>
    <row r="526" spans="1:17" ht="45" hidden="1" x14ac:dyDescent="0.25">
      <c r="A526" s="7" t="s">
        <v>46</v>
      </c>
    </row>
    <row r="527" spans="1:17" x14ac:dyDescent="0.25">
      <c r="A527" s="24" t="s">
        <v>48</v>
      </c>
      <c r="B527" s="23"/>
      <c r="C527" s="107" t="s">
        <v>47</v>
      </c>
      <c r="D527" s="107"/>
      <c r="E527" s="107"/>
      <c r="F527" s="107"/>
      <c r="G527" s="32">
        <v>108</v>
      </c>
      <c r="H527" s="26"/>
      <c r="J527" s="23"/>
    </row>
    <row r="528" spans="1:17" x14ac:dyDescent="0.25">
      <c r="A528" s="7" t="s">
        <v>49</v>
      </c>
      <c r="B528" s="21"/>
      <c r="C528" s="108"/>
      <c r="D528" s="108"/>
      <c r="E528" s="108"/>
      <c r="F528" s="27" t="s">
        <v>10</v>
      </c>
      <c r="G528" s="33">
        <f>ROUND(SUM(G527:G527), 2 )</f>
        <v>108</v>
      </c>
      <c r="H528" s="33" t="str">
        <f>IF(SUMPRODUCT(--(H527:H527&lt;&gt;""))&lt;&gt;0, ROUND(SUMIF(H527:H527,"",G527:G527) + SUM(H527:H527), 2 ), "")</f>
        <v/>
      </c>
      <c r="I528" s="29"/>
      <c r="J528" s="30">
        <f>IF(AND(G528= "",H528= ""), 0, ROUND(ROUND(I528, 2) * ROUND(IF(H528="",G528,H528),  2), 2))</f>
        <v>0</v>
      </c>
      <c r="K528" s="7"/>
      <c r="M528" s="31">
        <v>0.2</v>
      </c>
      <c r="Q528" s="7">
        <v>1527</v>
      </c>
    </row>
    <row r="529" spans="1:17" x14ac:dyDescent="0.25">
      <c r="A529" s="7">
        <v>9</v>
      </c>
      <c r="B529" s="21" t="s">
        <v>234</v>
      </c>
      <c r="C529" s="106" t="s">
        <v>235</v>
      </c>
      <c r="D529" s="72"/>
      <c r="E529" s="72"/>
      <c r="F529" s="72"/>
      <c r="G529" s="72"/>
      <c r="H529" s="72"/>
      <c r="I529" s="72"/>
      <c r="J529" s="23"/>
    </row>
    <row r="530" spans="1:17" hidden="1" x14ac:dyDescent="0.25">
      <c r="A530" s="7" t="s">
        <v>55</v>
      </c>
    </row>
    <row r="531" spans="1:17" hidden="1" x14ac:dyDescent="0.25">
      <c r="A531" s="7" t="s">
        <v>55</v>
      </c>
    </row>
    <row r="532" spans="1:17" hidden="1" x14ac:dyDescent="0.25">
      <c r="A532" s="7" t="s">
        <v>45</v>
      </c>
    </row>
    <row r="533" spans="1:17" ht="45" hidden="1" x14ac:dyDescent="0.25">
      <c r="A533" s="7" t="s">
        <v>46</v>
      </c>
    </row>
    <row r="534" spans="1:17" x14ac:dyDescent="0.25">
      <c r="A534" s="24" t="s">
        <v>48</v>
      </c>
      <c r="B534" s="23"/>
      <c r="C534" s="107" t="s">
        <v>47</v>
      </c>
      <c r="D534" s="107"/>
      <c r="E534" s="107"/>
      <c r="F534" s="107"/>
      <c r="G534" s="32">
        <v>133</v>
      </c>
      <c r="H534" s="26"/>
      <c r="J534" s="23"/>
    </row>
    <row r="535" spans="1:17" x14ac:dyDescent="0.25">
      <c r="A535" s="7" t="s">
        <v>49</v>
      </c>
      <c r="B535" s="21"/>
      <c r="C535" s="108"/>
      <c r="D535" s="108"/>
      <c r="E535" s="108"/>
      <c r="F535" s="27" t="s">
        <v>10</v>
      </c>
      <c r="G535" s="33">
        <f>ROUND(SUM(G534:G534), 2 )</f>
        <v>133</v>
      </c>
      <c r="H535" s="33" t="str">
        <f>IF(SUMPRODUCT(--(H534:H534&lt;&gt;""))&lt;&gt;0, ROUND(SUMIF(H534:H534,"",G534:G534) + SUM(H534:H534), 2 ), "")</f>
        <v/>
      </c>
      <c r="I535" s="29"/>
      <c r="J535" s="30">
        <f>IF(AND(G535= "",H535= ""), 0, ROUND(ROUND(I535, 2) * ROUND(IF(H535="",G535,H535),  2), 2))</f>
        <v>0</v>
      </c>
      <c r="K535" s="7"/>
      <c r="M535" s="31">
        <v>0.2</v>
      </c>
      <c r="Q535" s="7">
        <v>1527</v>
      </c>
    </row>
    <row r="536" spans="1:17" x14ac:dyDescent="0.25">
      <c r="A536" s="7">
        <v>9</v>
      </c>
      <c r="B536" s="21" t="s">
        <v>236</v>
      </c>
      <c r="C536" s="106" t="s">
        <v>237</v>
      </c>
      <c r="D536" s="72"/>
      <c r="E536" s="72"/>
      <c r="F536" s="72"/>
      <c r="G536" s="72"/>
      <c r="H536" s="72"/>
      <c r="I536" s="72"/>
      <c r="J536" s="23"/>
    </row>
    <row r="537" spans="1:17" hidden="1" x14ac:dyDescent="0.25">
      <c r="A537" s="7" t="s">
        <v>45</v>
      </c>
    </row>
    <row r="538" spans="1:17" ht="45" hidden="1" x14ac:dyDescent="0.25">
      <c r="A538" s="7" t="s">
        <v>46</v>
      </c>
    </row>
    <row r="539" spans="1:17" x14ac:dyDescent="0.25">
      <c r="A539" s="24" t="s">
        <v>48</v>
      </c>
      <c r="B539" s="23"/>
      <c r="C539" s="107" t="s">
        <v>47</v>
      </c>
      <c r="D539" s="107"/>
      <c r="E539" s="107"/>
      <c r="F539" s="107"/>
      <c r="G539" s="25">
        <v>1</v>
      </c>
      <c r="H539" s="26"/>
      <c r="J539" s="23"/>
    </row>
    <row r="540" spans="1:17" x14ac:dyDescent="0.25">
      <c r="A540" s="7" t="s">
        <v>49</v>
      </c>
      <c r="B540" s="21"/>
      <c r="C540" s="108"/>
      <c r="D540" s="108"/>
      <c r="E540" s="108"/>
      <c r="F540" s="27" t="s">
        <v>50</v>
      </c>
      <c r="G540" s="28">
        <f>ROUND(SUM(G539:G539), 0 )</f>
        <v>1</v>
      </c>
      <c r="H540" s="28" t="str">
        <f>IF(SUMPRODUCT(--(H539:H539&lt;&gt;""))&lt;&gt;0, ROUND(SUMIF(H539:H539,"",G539:G539) + SUM(H539:H539), 0 ), "")</f>
        <v/>
      </c>
      <c r="I540" s="29"/>
      <c r="J540" s="30">
        <f>IF(AND(G540= "",H540= ""), 0, ROUND(ROUND(I540, 2) * ROUND(IF(H540="",G540,H540),  0), 2))</f>
        <v>0</v>
      </c>
      <c r="K540" s="7"/>
      <c r="M540" s="31">
        <v>0.2</v>
      </c>
      <c r="Q540" s="7">
        <v>1527</v>
      </c>
    </row>
    <row r="541" spans="1:17" x14ac:dyDescent="0.25">
      <c r="A541" s="7">
        <v>9</v>
      </c>
      <c r="B541" s="21" t="s">
        <v>238</v>
      </c>
      <c r="C541" s="106" t="s">
        <v>239</v>
      </c>
      <c r="D541" s="72"/>
      <c r="E541" s="72"/>
      <c r="F541" s="72"/>
      <c r="G541" s="72"/>
      <c r="H541" s="72"/>
      <c r="I541" s="72"/>
      <c r="J541" s="23"/>
    </row>
    <row r="542" spans="1:17" hidden="1" x14ac:dyDescent="0.25">
      <c r="A542" s="7" t="s">
        <v>45</v>
      </c>
    </row>
    <row r="543" spans="1:17" ht="45" hidden="1" x14ac:dyDescent="0.25">
      <c r="A543" s="7" t="s">
        <v>46</v>
      </c>
    </row>
    <row r="544" spans="1:17" x14ac:dyDescent="0.25">
      <c r="A544" s="24" t="s">
        <v>48</v>
      </c>
      <c r="B544" s="23"/>
      <c r="C544" s="107" t="s">
        <v>47</v>
      </c>
      <c r="D544" s="107"/>
      <c r="E544" s="107"/>
      <c r="F544" s="107"/>
      <c r="G544" s="25">
        <v>1</v>
      </c>
      <c r="H544" s="26"/>
      <c r="J544" s="23"/>
    </row>
    <row r="545" spans="1:17" x14ac:dyDescent="0.25">
      <c r="A545" s="7" t="s">
        <v>49</v>
      </c>
      <c r="B545" s="21"/>
      <c r="C545" s="108"/>
      <c r="D545" s="108"/>
      <c r="E545" s="108"/>
      <c r="F545" s="27" t="s">
        <v>50</v>
      </c>
      <c r="G545" s="28">
        <f>ROUND(SUM(G544:G544), 0 )</f>
        <v>1</v>
      </c>
      <c r="H545" s="28" t="str">
        <f>IF(SUMPRODUCT(--(H544:H544&lt;&gt;""))&lt;&gt;0, ROUND(SUMIF(H544:H544,"",G544:G544) + SUM(H544:H544), 0 ), "")</f>
        <v/>
      </c>
      <c r="I545" s="29"/>
      <c r="J545" s="30">
        <f>IF(AND(G545= "",H545= ""), 0, ROUND(ROUND(I545, 2) * ROUND(IF(H545="",G545,H545),  0), 2))</f>
        <v>0</v>
      </c>
      <c r="K545" s="7"/>
      <c r="M545" s="31">
        <v>0.2</v>
      </c>
      <c r="Q545" s="7">
        <v>1527</v>
      </c>
    </row>
    <row r="546" spans="1:17" hidden="1" x14ac:dyDescent="0.25">
      <c r="A546" s="7" t="s">
        <v>111</v>
      </c>
    </row>
    <row r="547" spans="1:17" x14ac:dyDescent="0.25">
      <c r="A547" s="7">
        <v>5</v>
      </c>
      <c r="B547" s="16" t="s">
        <v>240</v>
      </c>
      <c r="C547" s="76" t="s">
        <v>241</v>
      </c>
      <c r="D547" s="76"/>
      <c r="E547" s="76"/>
      <c r="F547" s="35"/>
      <c r="G547" s="35"/>
      <c r="H547" s="35"/>
      <c r="I547" s="35"/>
      <c r="J547" s="36"/>
      <c r="K547" s="7"/>
    </row>
    <row r="548" spans="1:17" x14ac:dyDescent="0.25">
      <c r="A548" s="7">
        <v>9</v>
      </c>
      <c r="B548" s="21" t="s">
        <v>242</v>
      </c>
      <c r="C548" s="106" t="s">
        <v>243</v>
      </c>
      <c r="D548" s="72"/>
      <c r="E548" s="72"/>
      <c r="F548" s="72"/>
      <c r="G548" s="72"/>
      <c r="H548" s="72"/>
      <c r="I548" s="72"/>
      <c r="J548" s="23"/>
    </row>
    <row r="549" spans="1:17" hidden="1" x14ac:dyDescent="0.25">
      <c r="A549" s="7" t="s">
        <v>45</v>
      </c>
    </row>
    <row r="550" spans="1:17" ht="45" hidden="1" x14ac:dyDescent="0.25">
      <c r="A550" s="7" t="s">
        <v>46</v>
      </c>
    </row>
    <row r="551" spans="1:17" x14ac:dyDescent="0.25">
      <c r="A551" s="24" t="s">
        <v>48</v>
      </c>
      <c r="B551" s="23"/>
      <c r="C551" s="107" t="s">
        <v>47</v>
      </c>
      <c r="D551" s="107"/>
      <c r="E551" s="107"/>
      <c r="F551" s="107"/>
      <c r="G551" s="32">
        <v>14</v>
      </c>
      <c r="H551" s="26"/>
      <c r="J551" s="23"/>
    </row>
    <row r="552" spans="1:17" x14ac:dyDescent="0.25">
      <c r="A552" s="7" t="s">
        <v>49</v>
      </c>
      <c r="B552" s="21"/>
      <c r="C552" s="108"/>
      <c r="D552" s="108"/>
      <c r="E552" s="108"/>
      <c r="F552" s="27" t="s">
        <v>10</v>
      </c>
      <c r="G552" s="33">
        <f>ROUND(SUM(G551:G551), 2 )</f>
        <v>14</v>
      </c>
      <c r="H552" s="33" t="str">
        <f>IF(SUMPRODUCT(--(H551:H551&lt;&gt;""))&lt;&gt;0, ROUND(SUMIF(H551:H551,"",G551:G551) + SUM(H551:H551), 2 ), "")</f>
        <v/>
      </c>
      <c r="I552" s="29"/>
      <c r="J552" s="30">
        <f>IF(AND(G552= "",H552= ""), 0, ROUND(ROUND(I552, 2) * ROUND(IF(H552="",G552,H552),  2), 2))</f>
        <v>0</v>
      </c>
      <c r="K552" s="7"/>
      <c r="M552" s="31">
        <v>0.2</v>
      </c>
      <c r="Q552" s="7">
        <v>1527</v>
      </c>
    </row>
    <row r="553" spans="1:17" x14ac:dyDescent="0.25">
      <c r="A553" s="7">
        <v>9</v>
      </c>
      <c r="B553" s="21" t="s">
        <v>244</v>
      </c>
      <c r="C553" s="106" t="s">
        <v>229</v>
      </c>
      <c r="D553" s="72"/>
      <c r="E553" s="72"/>
      <c r="F553" s="72"/>
      <c r="G553" s="72"/>
      <c r="H553" s="72"/>
      <c r="I553" s="72"/>
      <c r="J553" s="23"/>
    </row>
    <row r="554" spans="1:17" hidden="1" x14ac:dyDescent="0.25">
      <c r="A554" s="7" t="s">
        <v>55</v>
      </c>
    </row>
    <row r="555" spans="1:17" hidden="1" x14ac:dyDescent="0.25">
      <c r="A555" s="7" t="s">
        <v>55</v>
      </c>
    </row>
    <row r="556" spans="1:17" hidden="1" x14ac:dyDescent="0.25">
      <c r="A556" s="7" t="s">
        <v>45</v>
      </c>
    </row>
    <row r="557" spans="1:17" ht="45" hidden="1" x14ac:dyDescent="0.25">
      <c r="A557" s="7" t="s">
        <v>46</v>
      </c>
    </row>
    <row r="558" spans="1:17" x14ac:dyDescent="0.25">
      <c r="A558" s="24" t="s">
        <v>48</v>
      </c>
      <c r="B558" s="23"/>
      <c r="C558" s="107" t="s">
        <v>47</v>
      </c>
      <c r="D558" s="107"/>
      <c r="E558" s="107"/>
      <c r="F558" s="107"/>
      <c r="G558" s="32">
        <v>28</v>
      </c>
      <c r="H558" s="26"/>
      <c r="J558" s="23"/>
    </row>
    <row r="559" spans="1:17" x14ac:dyDescent="0.25">
      <c r="A559" s="7" t="s">
        <v>49</v>
      </c>
      <c r="B559" s="21"/>
      <c r="C559" s="108"/>
      <c r="D559" s="108"/>
      <c r="E559" s="108"/>
      <c r="F559" s="27" t="s">
        <v>10</v>
      </c>
      <c r="G559" s="33">
        <f>ROUND(SUM(G558:G558), 2 )</f>
        <v>28</v>
      </c>
      <c r="H559" s="33" t="str">
        <f>IF(SUMPRODUCT(--(H558:H558&lt;&gt;""))&lt;&gt;0, ROUND(SUMIF(H558:H558,"",G558:G558) + SUM(H558:H558), 2 ), "")</f>
        <v/>
      </c>
      <c r="I559" s="29"/>
      <c r="J559" s="30">
        <f>IF(AND(G559= "",H559= ""), 0, ROUND(ROUND(I559, 2) * ROUND(IF(H559="",G559,H559),  2), 2))</f>
        <v>0</v>
      </c>
      <c r="K559" s="7"/>
      <c r="M559" s="31">
        <v>0.2</v>
      </c>
      <c r="Q559" s="7">
        <v>1527</v>
      </c>
    </row>
    <row r="560" spans="1:17" x14ac:dyDescent="0.25">
      <c r="A560" s="7">
        <v>9</v>
      </c>
      <c r="B560" s="21" t="s">
        <v>245</v>
      </c>
      <c r="C560" s="106" t="s">
        <v>231</v>
      </c>
      <c r="D560" s="72"/>
      <c r="E560" s="72"/>
      <c r="F560" s="72"/>
      <c r="G560" s="72"/>
      <c r="H560" s="72"/>
      <c r="I560" s="72"/>
      <c r="J560" s="23"/>
    </row>
    <row r="561" spans="1:17" hidden="1" x14ac:dyDescent="0.25">
      <c r="A561" s="7" t="s">
        <v>55</v>
      </c>
    </row>
    <row r="562" spans="1:17" hidden="1" x14ac:dyDescent="0.25">
      <c r="A562" s="7" t="s">
        <v>55</v>
      </c>
    </row>
    <row r="563" spans="1:17" hidden="1" x14ac:dyDescent="0.25">
      <c r="A563" s="7" t="s">
        <v>45</v>
      </c>
    </row>
    <row r="564" spans="1:17" ht="45" hidden="1" x14ac:dyDescent="0.25">
      <c r="A564" s="7" t="s">
        <v>46</v>
      </c>
    </row>
    <row r="565" spans="1:17" x14ac:dyDescent="0.25">
      <c r="A565" s="24" t="s">
        <v>48</v>
      </c>
      <c r="B565" s="23"/>
      <c r="C565" s="107" t="s">
        <v>47</v>
      </c>
      <c r="D565" s="107"/>
      <c r="E565" s="107"/>
      <c r="F565" s="107"/>
      <c r="G565" s="32">
        <v>9</v>
      </c>
      <c r="H565" s="26"/>
      <c r="J565" s="23"/>
    </row>
    <row r="566" spans="1:17" x14ac:dyDescent="0.25">
      <c r="A566" s="7" t="s">
        <v>49</v>
      </c>
      <c r="B566" s="21"/>
      <c r="C566" s="108"/>
      <c r="D566" s="108"/>
      <c r="E566" s="108"/>
      <c r="F566" s="27" t="s">
        <v>10</v>
      </c>
      <c r="G566" s="33">
        <f>ROUND(SUM(G565:G565), 2 )</f>
        <v>9</v>
      </c>
      <c r="H566" s="33" t="str">
        <f>IF(SUMPRODUCT(--(H565:H565&lt;&gt;""))&lt;&gt;0, ROUND(SUMIF(H565:H565,"",G565:G565) + SUM(H565:H565), 2 ), "")</f>
        <v/>
      </c>
      <c r="I566" s="29"/>
      <c r="J566" s="30">
        <f>IF(AND(G566= "",H566= ""), 0, ROUND(ROUND(I566, 2) * ROUND(IF(H566="",G566,H566),  2), 2))</f>
        <v>0</v>
      </c>
      <c r="K566" s="7"/>
      <c r="M566" s="31">
        <v>0.2</v>
      </c>
      <c r="Q566" s="7">
        <v>1527</v>
      </c>
    </row>
    <row r="567" spans="1:17" x14ac:dyDescent="0.25">
      <c r="A567" s="7">
        <v>9</v>
      </c>
      <c r="B567" s="21" t="s">
        <v>246</v>
      </c>
      <c r="C567" s="106" t="s">
        <v>233</v>
      </c>
      <c r="D567" s="72"/>
      <c r="E567" s="72"/>
      <c r="F567" s="72"/>
      <c r="G567" s="72"/>
      <c r="H567" s="72"/>
      <c r="I567" s="72"/>
      <c r="J567" s="23"/>
    </row>
    <row r="568" spans="1:17" hidden="1" x14ac:dyDescent="0.25">
      <c r="A568" s="7" t="s">
        <v>55</v>
      </c>
    </row>
    <row r="569" spans="1:17" hidden="1" x14ac:dyDescent="0.25">
      <c r="A569" s="7" t="s">
        <v>55</v>
      </c>
    </row>
    <row r="570" spans="1:17" hidden="1" x14ac:dyDescent="0.25">
      <c r="A570" s="7" t="s">
        <v>45</v>
      </c>
    </row>
    <row r="571" spans="1:17" ht="45" hidden="1" x14ac:dyDescent="0.25">
      <c r="A571" s="7" t="s">
        <v>46</v>
      </c>
    </row>
    <row r="572" spans="1:17" x14ac:dyDescent="0.25">
      <c r="A572" s="24" t="s">
        <v>48</v>
      </c>
      <c r="B572" s="23"/>
      <c r="C572" s="107" t="s">
        <v>47</v>
      </c>
      <c r="D572" s="107"/>
      <c r="E572" s="107"/>
      <c r="F572" s="107"/>
      <c r="G572" s="32">
        <v>23</v>
      </c>
      <c r="H572" s="26"/>
      <c r="J572" s="23"/>
    </row>
    <row r="573" spans="1:17" x14ac:dyDescent="0.25">
      <c r="A573" s="7" t="s">
        <v>49</v>
      </c>
      <c r="B573" s="21"/>
      <c r="C573" s="108"/>
      <c r="D573" s="108"/>
      <c r="E573" s="108"/>
      <c r="F573" s="27" t="s">
        <v>10</v>
      </c>
      <c r="G573" s="33">
        <f>ROUND(SUM(G572:G572), 2 )</f>
        <v>23</v>
      </c>
      <c r="H573" s="33" t="str">
        <f>IF(SUMPRODUCT(--(H572:H572&lt;&gt;""))&lt;&gt;0, ROUND(SUMIF(H572:H572,"",G572:G572) + SUM(H572:H572), 2 ), "")</f>
        <v/>
      </c>
      <c r="I573" s="29"/>
      <c r="J573" s="30">
        <f>IF(AND(G573= "",H573= ""), 0, ROUND(ROUND(I573, 2) * ROUND(IF(H573="",G573,H573),  2), 2))</f>
        <v>0</v>
      </c>
      <c r="K573" s="7"/>
      <c r="M573" s="31">
        <v>0.2</v>
      </c>
      <c r="Q573" s="7">
        <v>1527</v>
      </c>
    </row>
    <row r="574" spans="1:17" x14ac:dyDescent="0.25">
      <c r="A574" s="7">
        <v>9</v>
      </c>
      <c r="B574" s="21" t="s">
        <v>247</v>
      </c>
      <c r="C574" s="106" t="s">
        <v>235</v>
      </c>
      <c r="D574" s="72"/>
      <c r="E574" s="72"/>
      <c r="F574" s="72"/>
      <c r="G574" s="72"/>
      <c r="H574" s="72"/>
      <c r="I574" s="72"/>
      <c r="J574" s="23"/>
    </row>
    <row r="575" spans="1:17" hidden="1" x14ac:dyDescent="0.25">
      <c r="A575" s="7" t="s">
        <v>55</v>
      </c>
    </row>
    <row r="576" spans="1:17" hidden="1" x14ac:dyDescent="0.25">
      <c r="A576" s="7" t="s">
        <v>55</v>
      </c>
    </row>
    <row r="577" spans="1:17" hidden="1" x14ac:dyDescent="0.25">
      <c r="A577" s="7" t="s">
        <v>45</v>
      </c>
    </row>
    <row r="578" spans="1:17" ht="45" hidden="1" x14ac:dyDescent="0.25">
      <c r="A578" s="7" t="s">
        <v>46</v>
      </c>
    </row>
    <row r="579" spans="1:17" x14ac:dyDescent="0.25">
      <c r="A579" s="24" t="s">
        <v>48</v>
      </c>
      <c r="B579" s="23"/>
      <c r="C579" s="107" t="s">
        <v>47</v>
      </c>
      <c r="D579" s="107"/>
      <c r="E579" s="107"/>
      <c r="F579" s="107"/>
      <c r="G579" s="32">
        <v>28</v>
      </c>
      <c r="H579" s="26"/>
      <c r="J579" s="23"/>
    </row>
    <row r="580" spans="1:17" x14ac:dyDescent="0.25">
      <c r="A580" s="7" t="s">
        <v>49</v>
      </c>
      <c r="B580" s="21"/>
      <c r="C580" s="108"/>
      <c r="D580" s="108"/>
      <c r="E580" s="108"/>
      <c r="F580" s="27" t="s">
        <v>10</v>
      </c>
      <c r="G580" s="33">
        <f>ROUND(SUM(G579:G579), 2 )</f>
        <v>28</v>
      </c>
      <c r="H580" s="33" t="str">
        <f>IF(SUMPRODUCT(--(H579:H579&lt;&gt;""))&lt;&gt;0, ROUND(SUMIF(H579:H579,"",G579:G579) + SUM(H579:H579), 2 ), "")</f>
        <v/>
      </c>
      <c r="I580" s="29"/>
      <c r="J580" s="30">
        <f>IF(AND(G580= "",H580= ""), 0, ROUND(ROUND(I580, 2) * ROUND(IF(H580="",G580,H580),  2), 2))</f>
        <v>0</v>
      </c>
      <c r="K580" s="7"/>
      <c r="M580" s="31">
        <v>0.2</v>
      </c>
      <c r="Q580" s="7">
        <v>1527</v>
      </c>
    </row>
    <row r="581" spans="1:17" ht="27.2" customHeight="1" x14ac:dyDescent="0.25">
      <c r="A581" s="7">
        <v>9</v>
      </c>
      <c r="B581" s="21" t="s">
        <v>248</v>
      </c>
      <c r="C581" s="106" t="s">
        <v>249</v>
      </c>
      <c r="D581" s="72"/>
      <c r="E581" s="72"/>
      <c r="F581" s="72"/>
      <c r="G581" s="72"/>
      <c r="H581" s="72"/>
      <c r="I581" s="72"/>
      <c r="J581" s="23"/>
    </row>
    <row r="582" spans="1:17" hidden="1" x14ac:dyDescent="0.25">
      <c r="A582" s="7" t="s">
        <v>45</v>
      </c>
    </row>
    <row r="583" spans="1:17" ht="45" hidden="1" x14ac:dyDescent="0.25">
      <c r="A583" s="7" t="s">
        <v>46</v>
      </c>
    </row>
    <row r="584" spans="1:17" x14ac:dyDescent="0.25">
      <c r="A584" s="24" t="s">
        <v>48</v>
      </c>
      <c r="B584" s="23"/>
      <c r="C584" s="107" t="s">
        <v>47</v>
      </c>
      <c r="D584" s="107"/>
      <c r="E584" s="107"/>
      <c r="F584" s="107"/>
      <c r="G584" s="25">
        <v>2</v>
      </c>
      <c r="H584" s="26"/>
      <c r="J584" s="23"/>
    </row>
    <row r="585" spans="1:17" x14ac:dyDescent="0.25">
      <c r="A585" s="7" t="s">
        <v>49</v>
      </c>
      <c r="B585" s="21"/>
      <c r="C585" s="108"/>
      <c r="D585" s="108"/>
      <c r="E585" s="108"/>
      <c r="F585" s="27" t="s">
        <v>11</v>
      </c>
      <c r="G585" s="28">
        <f>ROUND(SUM(G584:G584), 0 )</f>
        <v>2</v>
      </c>
      <c r="H585" s="28" t="str">
        <f>IF(SUMPRODUCT(--(H584:H584&lt;&gt;""))&lt;&gt;0, ROUND(SUMIF(H584:H584,"",G584:G584) + SUM(H584:H584), 0 ), "")</f>
        <v/>
      </c>
      <c r="I585" s="29"/>
      <c r="J585" s="30">
        <f>IF(AND(G585= "",H585= ""), 0, ROUND(ROUND(I585, 2) * ROUND(IF(H585="",G585,H585),  0), 2))</f>
        <v>0</v>
      </c>
      <c r="K585" s="7"/>
      <c r="M585" s="31">
        <v>0.2</v>
      </c>
      <c r="Q585" s="7">
        <v>1527</v>
      </c>
    </row>
    <row r="586" spans="1:17" hidden="1" x14ac:dyDescent="0.25">
      <c r="A586" s="7" t="s">
        <v>111</v>
      </c>
    </row>
    <row r="587" spans="1:17" hidden="1" x14ac:dyDescent="0.25">
      <c r="A587" s="7" t="s">
        <v>64</v>
      </c>
    </row>
    <row r="588" spans="1:17" x14ac:dyDescent="0.25">
      <c r="A588" s="7" t="s">
        <v>38</v>
      </c>
      <c r="B588" s="23"/>
      <c r="C588" s="72"/>
      <c r="D588" s="72"/>
      <c r="E588" s="72"/>
      <c r="J588" s="23"/>
    </row>
    <row r="589" spans="1:17" x14ac:dyDescent="0.25">
      <c r="B589" s="23"/>
      <c r="C589" s="111" t="s">
        <v>217</v>
      </c>
      <c r="D589" s="112"/>
      <c r="E589" s="112"/>
      <c r="F589" s="109"/>
      <c r="G589" s="109"/>
      <c r="H589" s="109"/>
      <c r="I589" s="109"/>
      <c r="J589" s="110"/>
    </row>
    <row r="590" spans="1:17" x14ac:dyDescent="0.25">
      <c r="B590" s="23"/>
      <c r="C590" s="98"/>
      <c r="D590" s="55"/>
      <c r="E590" s="55"/>
      <c r="F590" s="55"/>
      <c r="G590" s="55"/>
      <c r="H590" s="55"/>
      <c r="I590" s="55"/>
      <c r="J590" s="97"/>
    </row>
    <row r="591" spans="1:17" x14ac:dyDescent="0.25">
      <c r="B591" s="23"/>
      <c r="C591" s="101" t="s">
        <v>79</v>
      </c>
      <c r="D591" s="102"/>
      <c r="E591" s="102"/>
      <c r="F591" s="99">
        <f>SUMIF(K491:K588, IF(K490="","",K490), J491:J588)</f>
        <v>0</v>
      </c>
      <c r="G591" s="99"/>
      <c r="H591" s="99"/>
      <c r="I591" s="99"/>
      <c r="J591" s="100"/>
    </row>
    <row r="592" spans="1:17" hidden="1" x14ac:dyDescent="0.25">
      <c r="B592" s="23"/>
      <c r="C592" s="104" t="s">
        <v>80</v>
      </c>
      <c r="D592" s="76"/>
      <c r="E592" s="76"/>
      <c r="F592" s="94">
        <f>ROUND(SUMIF(K491:K588, IF(K490="","",K490), J491:J588) * 0.2, 2)</f>
        <v>0</v>
      </c>
      <c r="G592" s="94"/>
      <c r="H592" s="94"/>
      <c r="I592" s="94"/>
      <c r="J592" s="103"/>
    </row>
    <row r="593" spans="1:11" hidden="1" x14ac:dyDescent="0.25">
      <c r="B593" s="23"/>
      <c r="C593" s="101" t="s">
        <v>81</v>
      </c>
      <c r="D593" s="102"/>
      <c r="E593" s="102"/>
      <c r="F593" s="99">
        <f>SUM(F591:F592)</f>
        <v>0</v>
      </c>
      <c r="G593" s="99"/>
      <c r="H593" s="99"/>
      <c r="I593" s="99"/>
      <c r="J593" s="100"/>
    </row>
    <row r="594" spans="1:11" ht="18.600000000000001" customHeight="1" x14ac:dyDescent="0.25">
      <c r="A594" s="7">
        <v>3</v>
      </c>
      <c r="B594" s="16">
        <v>6</v>
      </c>
      <c r="C594" s="114" t="s">
        <v>250</v>
      </c>
      <c r="D594" s="114"/>
      <c r="E594" s="114"/>
      <c r="F594" s="17"/>
      <c r="G594" s="17"/>
      <c r="H594" s="17"/>
      <c r="I594" s="17"/>
      <c r="J594" s="18"/>
      <c r="K594" s="7"/>
    </row>
    <row r="595" spans="1:11" ht="18" customHeight="1" x14ac:dyDescent="0.25">
      <c r="A595" s="7">
        <v>4</v>
      </c>
      <c r="B595" s="16" t="s">
        <v>251</v>
      </c>
      <c r="C595" s="113" t="s">
        <v>252</v>
      </c>
      <c r="D595" s="113"/>
      <c r="E595" s="113"/>
      <c r="F595" s="19"/>
      <c r="G595" s="19"/>
      <c r="H595" s="19"/>
      <c r="I595" s="19"/>
      <c r="J595" s="20"/>
      <c r="K595" s="7"/>
    </row>
    <row r="596" spans="1:11" hidden="1" x14ac:dyDescent="0.25">
      <c r="A596" s="7" t="s">
        <v>42</v>
      </c>
    </row>
    <row r="597" spans="1:11" x14ac:dyDescent="0.25">
      <c r="A597" s="7">
        <v>9</v>
      </c>
      <c r="B597" s="21" t="s">
        <v>253</v>
      </c>
      <c r="C597" s="106" t="s">
        <v>254</v>
      </c>
      <c r="D597" s="72"/>
      <c r="E597" s="72"/>
      <c r="F597" s="72"/>
      <c r="G597" s="72"/>
      <c r="H597" s="72"/>
      <c r="I597" s="72"/>
      <c r="J597" s="23"/>
    </row>
    <row r="598" spans="1:11" hidden="1" x14ac:dyDescent="0.25">
      <c r="A598" s="7" t="s">
        <v>55</v>
      </c>
    </row>
    <row r="599" spans="1:11" hidden="1" x14ac:dyDescent="0.25">
      <c r="A599" s="7" t="s">
        <v>55</v>
      </c>
    </row>
    <row r="600" spans="1:11" hidden="1" x14ac:dyDescent="0.25">
      <c r="A600" s="7" t="s">
        <v>55</v>
      </c>
    </row>
    <row r="601" spans="1:11" hidden="1" x14ac:dyDescent="0.25">
      <c r="A601" s="7" t="s">
        <v>55</v>
      </c>
    </row>
    <row r="602" spans="1:11" hidden="1" x14ac:dyDescent="0.25">
      <c r="A602" s="7" t="s">
        <v>45</v>
      </c>
    </row>
    <row r="603" spans="1:11" ht="45" hidden="1" x14ac:dyDescent="0.25">
      <c r="A603" s="7" t="s">
        <v>46</v>
      </c>
    </row>
    <row r="604" spans="1:11" hidden="1" x14ac:dyDescent="0.25">
      <c r="A604" s="7" t="s">
        <v>58</v>
      </c>
    </row>
    <row r="605" spans="1:11" hidden="1" x14ac:dyDescent="0.25">
      <c r="A605" s="7" t="s">
        <v>58</v>
      </c>
    </row>
    <row r="606" spans="1:11" hidden="1" x14ac:dyDescent="0.25">
      <c r="A606" s="7" t="s">
        <v>58</v>
      </c>
    </row>
    <row r="607" spans="1:11" hidden="1" x14ac:dyDescent="0.25">
      <c r="A607" s="7" t="s">
        <v>58</v>
      </c>
    </row>
    <row r="608" spans="1:11" hidden="1" x14ac:dyDescent="0.25">
      <c r="A608" s="7" t="s">
        <v>45</v>
      </c>
    </row>
    <row r="609" spans="1:17" ht="45" hidden="1" x14ac:dyDescent="0.25">
      <c r="A609" s="7" t="s">
        <v>59</v>
      </c>
    </row>
    <row r="610" spans="1:17" x14ac:dyDescent="0.25">
      <c r="A610" s="24" t="s">
        <v>48</v>
      </c>
      <c r="B610" s="23"/>
      <c r="C610" s="107" t="s">
        <v>47</v>
      </c>
      <c r="D610" s="107"/>
      <c r="E610" s="107"/>
      <c r="F610" s="107"/>
      <c r="G610" s="32">
        <v>195</v>
      </c>
      <c r="H610" s="26"/>
      <c r="J610" s="23"/>
    </row>
    <row r="611" spans="1:17" x14ac:dyDescent="0.25">
      <c r="A611" s="24" t="s">
        <v>61</v>
      </c>
      <c r="B611" s="23"/>
      <c r="C611" s="107" t="s">
        <v>60</v>
      </c>
      <c r="D611" s="107"/>
      <c r="E611" s="107"/>
      <c r="F611" s="107"/>
      <c r="G611" s="32">
        <v>135</v>
      </c>
      <c r="H611" s="26"/>
      <c r="J611" s="23"/>
    </row>
    <row r="612" spans="1:17" x14ac:dyDescent="0.25">
      <c r="A612" s="7" t="s">
        <v>49</v>
      </c>
      <c r="B612" s="21"/>
      <c r="C612" s="108"/>
      <c r="D612" s="108"/>
      <c r="E612" s="108"/>
      <c r="F612" s="27" t="s">
        <v>10</v>
      </c>
      <c r="G612" s="33">
        <f>ROUND(SUM(G610:G611), 2 )</f>
        <v>330</v>
      </c>
      <c r="H612" s="33" t="str">
        <f>IF(SUMPRODUCT(--(H610:H611&lt;&gt;""))&lt;&gt;0, ROUND(SUMIF(H610:H611,"",G610:G611) + SUM(H610:H611), 2 ), "")</f>
        <v/>
      </c>
      <c r="I612" s="29"/>
      <c r="J612" s="30">
        <f>IF(AND(G612= "",H612= ""), 0, ROUND(ROUND(I612, 2) * ROUND(IF(H612="",G612,H612),  2), 2))</f>
        <v>0</v>
      </c>
      <c r="K612" s="7"/>
      <c r="M612" s="31">
        <v>0.2</v>
      </c>
    </row>
    <row r="613" spans="1:17" hidden="1" x14ac:dyDescent="0.25">
      <c r="G613" s="34">
        <f>G610</f>
        <v>195</v>
      </c>
      <c r="H613" s="34" t="str">
        <f>IF(H610= "", "", H610)</f>
        <v/>
      </c>
      <c r="J613" s="34">
        <f>IF(AND(G613= "",H613= ""), 0, ROUND(ROUND(I612, 2) * ROUND(IF(H613="",G613,H613),  2), 2))</f>
        <v>0</v>
      </c>
      <c r="K613" s="7">
        <f>K612</f>
        <v>0</v>
      </c>
      <c r="Q613" s="7">
        <v>1527</v>
      </c>
    </row>
    <row r="614" spans="1:17" hidden="1" x14ac:dyDescent="0.25">
      <c r="G614" s="34">
        <f>G611</f>
        <v>135</v>
      </c>
      <c r="H614" s="34" t="str">
        <f>IF(H611= "", "", H611)</f>
        <v/>
      </c>
      <c r="J614" s="34">
        <f>IF(AND(G614= "",H614= ""), 0, ROUND(ROUND(I612, 2) * ROUND(IF(H614="",G614,H614),  2), 2))</f>
        <v>0</v>
      </c>
      <c r="K614" s="7">
        <f>K612</f>
        <v>0</v>
      </c>
      <c r="Q614" s="7">
        <v>1318</v>
      </c>
    </row>
    <row r="615" spans="1:17" hidden="1" x14ac:dyDescent="0.25">
      <c r="A615" s="7" t="s">
        <v>64</v>
      </c>
    </row>
    <row r="616" spans="1:17" x14ac:dyDescent="0.25">
      <c r="A616" s="7">
        <v>4</v>
      </c>
      <c r="B616" s="16" t="s">
        <v>255</v>
      </c>
      <c r="C616" s="113" t="s">
        <v>256</v>
      </c>
      <c r="D616" s="113"/>
      <c r="E616" s="113"/>
      <c r="F616" s="19"/>
      <c r="G616" s="19"/>
      <c r="H616" s="19"/>
      <c r="I616" s="19"/>
      <c r="J616" s="20"/>
      <c r="K616" s="7"/>
    </row>
    <row r="617" spans="1:17" hidden="1" x14ac:dyDescent="0.25">
      <c r="A617" s="7" t="s">
        <v>42</v>
      </c>
    </row>
    <row r="618" spans="1:17" x14ac:dyDescent="0.25">
      <c r="A618" s="7">
        <v>9</v>
      </c>
      <c r="B618" s="21" t="s">
        <v>257</v>
      </c>
      <c r="C618" s="106" t="s">
        <v>258</v>
      </c>
      <c r="D618" s="72"/>
      <c r="E618" s="72"/>
      <c r="F618" s="72"/>
      <c r="G618" s="72"/>
      <c r="H618" s="72"/>
      <c r="I618" s="72"/>
      <c r="J618" s="23"/>
    </row>
    <row r="619" spans="1:17" hidden="1" x14ac:dyDescent="0.25">
      <c r="A619" s="7" t="s">
        <v>55</v>
      </c>
    </row>
    <row r="620" spans="1:17" hidden="1" x14ac:dyDescent="0.25">
      <c r="A620" s="7" t="s">
        <v>55</v>
      </c>
    </row>
    <row r="621" spans="1:17" hidden="1" x14ac:dyDescent="0.25">
      <c r="A621" s="7" t="s">
        <v>45</v>
      </c>
    </row>
    <row r="622" spans="1:17" ht="45" hidden="1" x14ac:dyDescent="0.25">
      <c r="A622" s="7" t="s">
        <v>46</v>
      </c>
    </row>
    <row r="623" spans="1:17" hidden="1" x14ac:dyDescent="0.25">
      <c r="A623" s="7" t="s">
        <v>58</v>
      </c>
    </row>
    <row r="624" spans="1:17" hidden="1" x14ac:dyDescent="0.25">
      <c r="A624" s="7" t="s">
        <v>58</v>
      </c>
    </row>
    <row r="625" spans="1:17" hidden="1" x14ac:dyDescent="0.25">
      <c r="A625" s="7" t="s">
        <v>45</v>
      </c>
    </row>
    <row r="626" spans="1:17" ht="45" hidden="1" x14ac:dyDescent="0.25">
      <c r="A626" s="7" t="s">
        <v>59</v>
      </c>
    </row>
    <row r="627" spans="1:17" x14ac:dyDescent="0.25">
      <c r="A627" s="24" t="s">
        <v>48</v>
      </c>
      <c r="B627" s="23"/>
      <c r="C627" s="107" t="s">
        <v>47</v>
      </c>
      <c r="D627" s="107"/>
      <c r="E627" s="107"/>
      <c r="F627" s="107"/>
      <c r="G627" s="32">
        <v>60</v>
      </c>
      <c r="H627" s="26"/>
      <c r="J627" s="23"/>
    </row>
    <row r="628" spans="1:17" x14ac:dyDescent="0.25">
      <c r="A628" s="24" t="s">
        <v>61</v>
      </c>
      <c r="B628" s="23"/>
      <c r="C628" s="107" t="s">
        <v>60</v>
      </c>
      <c r="D628" s="107"/>
      <c r="E628" s="107"/>
      <c r="F628" s="107"/>
      <c r="G628" s="32">
        <v>30</v>
      </c>
      <c r="H628" s="26"/>
      <c r="J628" s="23"/>
    </row>
    <row r="629" spans="1:17" x14ac:dyDescent="0.25">
      <c r="A629" s="7" t="s">
        <v>49</v>
      </c>
      <c r="B629" s="21"/>
      <c r="C629" s="108"/>
      <c r="D629" s="108"/>
      <c r="E629" s="108"/>
      <c r="F629" s="27" t="s">
        <v>10</v>
      </c>
      <c r="G629" s="33">
        <f>ROUND(SUM(G627:G628), 2 )</f>
        <v>90</v>
      </c>
      <c r="H629" s="33" t="str">
        <f>IF(SUMPRODUCT(--(H627:H628&lt;&gt;""))&lt;&gt;0, ROUND(SUMIF(H627:H628,"",G627:G628) + SUM(H627:H628), 2 ), "")</f>
        <v/>
      </c>
      <c r="I629" s="29"/>
      <c r="J629" s="30">
        <f>IF(AND(G629= "",H629= ""), 0, ROUND(ROUND(I629, 2) * ROUND(IF(H629="",G629,H629),  2), 2))</f>
        <v>0</v>
      </c>
      <c r="K629" s="7"/>
      <c r="M629" s="31">
        <v>0.2</v>
      </c>
    </row>
    <row r="630" spans="1:17" hidden="1" x14ac:dyDescent="0.25">
      <c r="G630" s="34">
        <f>G627</f>
        <v>60</v>
      </c>
      <c r="H630" s="34" t="str">
        <f>IF(H627= "", "", H627)</f>
        <v/>
      </c>
      <c r="J630" s="34">
        <f>IF(AND(G630= "",H630= ""), 0, ROUND(ROUND(I629, 2) * ROUND(IF(H630="",G630,H630),  2), 2))</f>
        <v>0</v>
      </c>
      <c r="K630" s="7">
        <f>K629</f>
        <v>0</v>
      </c>
      <c r="Q630" s="7">
        <v>1527</v>
      </c>
    </row>
    <row r="631" spans="1:17" hidden="1" x14ac:dyDescent="0.25">
      <c r="G631" s="34">
        <f>G628</f>
        <v>30</v>
      </c>
      <c r="H631" s="34" t="str">
        <f>IF(H628= "", "", H628)</f>
        <v/>
      </c>
      <c r="J631" s="34">
        <f>IF(AND(G631= "",H631= ""), 0, ROUND(ROUND(I629, 2) * ROUND(IF(H631="",G631,H631),  2), 2))</f>
        <v>0</v>
      </c>
      <c r="K631" s="7">
        <f>K629</f>
        <v>0</v>
      </c>
      <c r="Q631" s="7">
        <v>1318</v>
      </c>
    </row>
    <row r="632" spans="1:17" x14ac:dyDescent="0.25">
      <c r="A632" s="7">
        <v>9</v>
      </c>
      <c r="B632" s="21" t="s">
        <v>259</v>
      </c>
      <c r="C632" s="106" t="s">
        <v>260</v>
      </c>
      <c r="D632" s="72"/>
      <c r="E632" s="72"/>
      <c r="F632" s="72"/>
      <c r="G632" s="72"/>
      <c r="H632" s="72"/>
      <c r="I632" s="72"/>
      <c r="J632" s="23"/>
    </row>
    <row r="633" spans="1:17" hidden="1" x14ac:dyDescent="0.25">
      <c r="A633" s="7" t="s">
        <v>55</v>
      </c>
    </row>
    <row r="634" spans="1:17" hidden="1" x14ac:dyDescent="0.25">
      <c r="A634" s="7" t="s">
        <v>55</v>
      </c>
    </row>
    <row r="635" spans="1:17" hidden="1" x14ac:dyDescent="0.25">
      <c r="A635" s="7" t="s">
        <v>55</v>
      </c>
    </row>
    <row r="636" spans="1:17" hidden="1" x14ac:dyDescent="0.25">
      <c r="A636" s="7" t="s">
        <v>55</v>
      </c>
    </row>
    <row r="637" spans="1:17" hidden="1" x14ac:dyDescent="0.25">
      <c r="A637" s="7" t="s">
        <v>45</v>
      </c>
    </row>
    <row r="638" spans="1:17" ht="45" hidden="1" x14ac:dyDescent="0.25">
      <c r="A638" s="7" t="s">
        <v>46</v>
      </c>
    </row>
    <row r="639" spans="1:17" hidden="1" x14ac:dyDescent="0.25">
      <c r="A639" s="7" t="s">
        <v>58</v>
      </c>
    </row>
    <row r="640" spans="1:17" hidden="1" x14ac:dyDescent="0.25">
      <c r="A640" s="7" t="s">
        <v>58</v>
      </c>
    </row>
    <row r="641" spans="1:17" hidden="1" x14ac:dyDescent="0.25">
      <c r="A641" s="7" t="s">
        <v>58</v>
      </c>
    </row>
    <row r="642" spans="1:17" hidden="1" x14ac:dyDescent="0.25">
      <c r="A642" s="7" t="s">
        <v>58</v>
      </c>
    </row>
    <row r="643" spans="1:17" hidden="1" x14ac:dyDescent="0.25">
      <c r="A643" s="7" t="s">
        <v>45</v>
      </c>
    </row>
    <row r="644" spans="1:17" ht="45" hidden="1" x14ac:dyDescent="0.25">
      <c r="A644" s="7" t="s">
        <v>59</v>
      </c>
    </row>
    <row r="645" spans="1:17" x14ac:dyDescent="0.25">
      <c r="A645" s="24" t="s">
        <v>48</v>
      </c>
      <c r="B645" s="23"/>
      <c r="C645" s="107" t="s">
        <v>47</v>
      </c>
      <c r="D645" s="107"/>
      <c r="E645" s="107"/>
      <c r="F645" s="107"/>
      <c r="G645" s="32">
        <v>195</v>
      </c>
      <c r="H645" s="26"/>
      <c r="J645" s="23"/>
    </row>
    <row r="646" spans="1:17" x14ac:dyDescent="0.25">
      <c r="A646" s="24" t="s">
        <v>61</v>
      </c>
      <c r="B646" s="23"/>
      <c r="C646" s="107" t="s">
        <v>60</v>
      </c>
      <c r="D646" s="107"/>
      <c r="E646" s="107"/>
      <c r="F646" s="107"/>
      <c r="G646" s="32">
        <v>135</v>
      </c>
      <c r="H646" s="26"/>
      <c r="J646" s="23"/>
    </row>
    <row r="647" spans="1:17" x14ac:dyDescent="0.25">
      <c r="A647" s="7" t="s">
        <v>49</v>
      </c>
      <c r="B647" s="21"/>
      <c r="C647" s="108"/>
      <c r="D647" s="108"/>
      <c r="E647" s="108"/>
      <c r="F647" s="27" t="s">
        <v>10</v>
      </c>
      <c r="G647" s="33">
        <f>ROUND(SUM(G645:G646), 2 )</f>
        <v>330</v>
      </c>
      <c r="H647" s="33" t="str">
        <f>IF(SUMPRODUCT(--(H645:H646&lt;&gt;""))&lt;&gt;0, ROUND(SUMIF(H645:H646,"",G645:G646) + SUM(H645:H646), 2 ), "")</f>
        <v/>
      </c>
      <c r="I647" s="29"/>
      <c r="J647" s="30">
        <f>IF(AND(G647= "",H647= ""), 0, ROUND(ROUND(I647, 2) * ROUND(IF(H647="",G647,H647),  2), 2))</f>
        <v>0</v>
      </c>
      <c r="K647" s="7"/>
      <c r="M647" s="31">
        <v>0.2</v>
      </c>
    </row>
    <row r="648" spans="1:17" hidden="1" x14ac:dyDescent="0.25">
      <c r="G648" s="34">
        <f>G645</f>
        <v>195</v>
      </c>
      <c r="H648" s="34" t="str">
        <f>IF(H645= "", "", H645)</f>
        <v/>
      </c>
      <c r="J648" s="34">
        <f>IF(AND(G648= "",H648= ""), 0, ROUND(ROUND(I647, 2) * ROUND(IF(H648="",G648,H648),  2), 2))</f>
        <v>0</v>
      </c>
      <c r="K648" s="7">
        <f>K647</f>
        <v>0</v>
      </c>
      <c r="Q648" s="7">
        <v>1527</v>
      </c>
    </row>
    <row r="649" spans="1:17" hidden="1" x14ac:dyDescent="0.25">
      <c r="G649" s="34">
        <f>G646</f>
        <v>135</v>
      </c>
      <c r="H649" s="34" t="str">
        <f>IF(H646= "", "", H646)</f>
        <v/>
      </c>
      <c r="J649" s="34">
        <f>IF(AND(G649= "",H649= ""), 0, ROUND(ROUND(I647, 2) * ROUND(IF(H649="",G649,H649),  2), 2))</f>
        <v>0</v>
      </c>
      <c r="K649" s="7">
        <f>K647</f>
        <v>0</v>
      </c>
      <c r="Q649" s="7">
        <v>1318</v>
      </c>
    </row>
    <row r="650" spans="1:17" x14ac:dyDescent="0.25">
      <c r="A650" s="7">
        <v>9</v>
      </c>
      <c r="B650" s="21" t="s">
        <v>261</v>
      </c>
      <c r="C650" s="106" t="s">
        <v>262</v>
      </c>
      <c r="D650" s="72"/>
      <c r="E650" s="72"/>
      <c r="F650" s="72"/>
      <c r="G650" s="72"/>
      <c r="H650" s="72"/>
      <c r="I650" s="72"/>
      <c r="J650" s="23"/>
    </row>
    <row r="651" spans="1:17" hidden="1" x14ac:dyDescent="0.25">
      <c r="A651" s="7" t="s">
        <v>45</v>
      </c>
    </row>
    <row r="652" spans="1:17" ht="45" hidden="1" x14ac:dyDescent="0.25">
      <c r="A652" s="7" t="s">
        <v>46</v>
      </c>
    </row>
    <row r="653" spans="1:17" x14ac:dyDescent="0.25">
      <c r="A653" s="24" t="s">
        <v>48</v>
      </c>
      <c r="B653" s="23"/>
      <c r="C653" s="107" t="s">
        <v>47</v>
      </c>
      <c r="D653" s="107"/>
      <c r="E653" s="107"/>
      <c r="F653" s="107"/>
      <c r="G653" s="32">
        <v>4</v>
      </c>
      <c r="H653" s="26"/>
      <c r="J653" s="23"/>
    </row>
    <row r="654" spans="1:17" x14ac:dyDescent="0.25">
      <c r="A654" s="7" t="s">
        <v>49</v>
      </c>
      <c r="B654" s="21"/>
      <c r="C654" s="108"/>
      <c r="D654" s="108"/>
      <c r="E654" s="108"/>
      <c r="F654" s="27" t="s">
        <v>10</v>
      </c>
      <c r="G654" s="33">
        <f>ROUND(SUM(G653:G653), 2 )</f>
        <v>4</v>
      </c>
      <c r="H654" s="33" t="str">
        <f>IF(SUMPRODUCT(--(H653:H653&lt;&gt;""))&lt;&gt;0, ROUND(SUMIF(H653:H653,"",G653:G653) + SUM(H653:H653), 2 ), "")</f>
        <v/>
      </c>
      <c r="I654" s="29"/>
      <c r="J654" s="30">
        <f>IF(AND(G654= "",H654= ""), 0, ROUND(ROUND(I654, 2) * ROUND(IF(H654="",G654,H654),  2), 2))</f>
        <v>0</v>
      </c>
      <c r="K654" s="7"/>
      <c r="M654" s="31">
        <v>0.2</v>
      </c>
      <c r="Q654" s="7">
        <v>1527</v>
      </c>
    </row>
    <row r="655" spans="1:17" x14ac:dyDescent="0.25">
      <c r="A655" s="7">
        <v>9</v>
      </c>
      <c r="B655" s="21" t="s">
        <v>263</v>
      </c>
      <c r="C655" s="106" t="s">
        <v>264</v>
      </c>
      <c r="D655" s="72"/>
      <c r="E655" s="72"/>
      <c r="F655" s="72"/>
      <c r="G655" s="72"/>
      <c r="H655" s="72"/>
      <c r="I655" s="72"/>
      <c r="J655" s="23"/>
    </row>
    <row r="656" spans="1:17" hidden="1" x14ac:dyDescent="0.25">
      <c r="A656" s="7" t="s">
        <v>45</v>
      </c>
    </row>
    <row r="657" spans="1:17" ht="45" hidden="1" x14ac:dyDescent="0.25">
      <c r="A657" s="7" t="s">
        <v>46</v>
      </c>
    </row>
    <row r="658" spans="1:17" x14ac:dyDescent="0.25">
      <c r="A658" s="24" t="s">
        <v>48</v>
      </c>
      <c r="B658" s="23"/>
      <c r="C658" s="107" t="s">
        <v>47</v>
      </c>
      <c r="D658" s="107"/>
      <c r="E658" s="107"/>
      <c r="F658" s="107"/>
      <c r="G658" s="32">
        <v>62</v>
      </c>
      <c r="H658" s="26"/>
      <c r="J658" s="23"/>
    </row>
    <row r="659" spans="1:17" x14ac:dyDescent="0.25">
      <c r="A659" s="7" t="s">
        <v>49</v>
      </c>
      <c r="B659" s="21"/>
      <c r="C659" s="108"/>
      <c r="D659" s="108"/>
      <c r="E659" s="108"/>
      <c r="F659" s="27" t="s">
        <v>10</v>
      </c>
      <c r="G659" s="33">
        <f>ROUND(SUM(G658:G658), 2 )</f>
        <v>62</v>
      </c>
      <c r="H659" s="33" t="str">
        <f>IF(SUMPRODUCT(--(H658:H658&lt;&gt;""))&lt;&gt;0, ROUND(SUMIF(H658:H658,"",G658:G658) + SUM(H658:H658), 2 ), "")</f>
        <v/>
      </c>
      <c r="I659" s="29"/>
      <c r="J659" s="30">
        <f>IF(AND(G659= "",H659= ""), 0, ROUND(ROUND(I659, 2) * ROUND(IF(H659="",G659,H659),  2), 2))</f>
        <v>0</v>
      </c>
      <c r="K659" s="7"/>
      <c r="M659" s="31">
        <v>0.2</v>
      </c>
      <c r="Q659" s="7">
        <v>1527</v>
      </c>
    </row>
    <row r="660" spans="1:17" hidden="1" x14ac:dyDescent="0.25">
      <c r="A660" s="7" t="s">
        <v>64</v>
      </c>
    </row>
    <row r="661" spans="1:17" ht="18" customHeight="1" x14ac:dyDescent="0.25">
      <c r="A661" s="7">
        <v>4</v>
      </c>
      <c r="B661" s="16" t="s">
        <v>265</v>
      </c>
      <c r="C661" s="113" t="s">
        <v>266</v>
      </c>
      <c r="D661" s="113"/>
      <c r="E661" s="113"/>
      <c r="F661" s="19"/>
      <c r="G661" s="19"/>
      <c r="H661" s="19"/>
      <c r="I661" s="19"/>
      <c r="J661" s="20"/>
      <c r="K661" s="7"/>
    </row>
    <row r="662" spans="1:17" hidden="1" x14ac:dyDescent="0.25">
      <c r="A662" s="7" t="s">
        <v>42</v>
      </c>
    </row>
    <row r="663" spans="1:17" x14ac:dyDescent="0.25">
      <c r="A663" s="7">
        <v>9</v>
      </c>
      <c r="B663" s="21" t="s">
        <v>267</v>
      </c>
      <c r="C663" s="106" t="s">
        <v>268</v>
      </c>
      <c r="D663" s="72"/>
      <c r="E663" s="72"/>
      <c r="F663" s="72"/>
      <c r="G663" s="72"/>
      <c r="H663" s="72"/>
      <c r="I663" s="72"/>
      <c r="J663" s="23"/>
    </row>
    <row r="664" spans="1:17" hidden="1" x14ac:dyDescent="0.25">
      <c r="A664" s="7" t="s">
        <v>55</v>
      </c>
    </row>
    <row r="665" spans="1:17" hidden="1" x14ac:dyDescent="0.25">
      <c r="A665" s="7" t="s">
        <v>55</v>
      </c>
    </row>
    <row r="666" spans="1:17" hidden="1" x14ac:dyDescent="0.25">
      <c r="A666" s="7" t="s">
        <v>55</v>
      </c>
    </row>
    <row r="667" spans="1:17" hidden="1" x14ac:dyDescent="0.25">
      <c r="A667" s="7" t="s">
        <v>55</v>
      </c>
    </row>
    <row r="668" spans="1:17" hidden="1" x14ac:dyDescent="0.25">
      <c r="A668" s="7" t="s">
        <v>45</v>
      </c>
    </row>
    <row r="669" spans="1:17" ht="45" hidden="1" x14ac:dyDescent="0.25">
      <c r="A669" s="7" t="s">
        <v>46</v>
      </c>
    </row>
    <row r="670" spans="1:17" hidden="1" x14ac:dyDescent="0.25">
      <c r="A670" s="7" t="s">
        <v>58</v>
      </c>
    </row>
    <row r="671" spans="1:17" hidden="1" x14ac:dyDescent="0.25">
      <c r="A671" s="7" t="s">
        <v>58</v>
      </c>
    </row>
    <row r="672" spans="1:17" hidden="1" x14ac:dyDescent="0.25">
      <c r="A672" s="7" t="s">
        <v>58</v>
      </c>
    </row>
    <row r="673" spans="1:17" hidden="1" x14ac:dyDescent="0.25">
      <c r="A673" s="7" t="s">
        <v>58</v>
      </c>
    </row>
    <row r="674" spans="1:17" hidden="1" x14ac:dyDescent="0.25">
      <c r="A674" s="7" t="s">
        <v>45</v>
      </c>
    </row>
    <row r="675" spans="1:17" ht="45" hidden="1" x14ac:dyDescent="0.25">
      <c r="A675" s="7" t="s">
        <v>59</v>
      </c>
    </row>
    <row r="676" spans="1:17" x14ac:dyDescent="0.25">
      <c r="A676" s="24" t="s">
        <v>48</v>
      </c>
      <c r="B676" s="23"/>
      <c r="C676" s="107" t="s">
        <v>47</v>
      </c>
      <c r="D676" s="107"/>
      <c r="E676" s="107"/>
      <c r="F676" s="107"/>
      <c r="G676" s="32">
        <v>195</v>
      </c>
      <c r="H676" s="26"/>
      <c r="J676" s="23"/>
    </row>
    <row r="677" spans="1:17" x14ac:dyDescent="0.25">
      <c r="A677" s="24" t="s">
        <v>61</v>
      </c>
      <c r="B677" s="23"/>
      <c r="C677" s="107" t="s">
        <v>60</v>
      </c>
      <c r="D677" s="107"/>
      <c r="E677" s="107"/>
      <c r="F677" s="107"/>
      <c r="G677" s="32">
        <v>135</v>
      </c>
      <c r="H677" s="26"/>
      <c r="J677" s="23"/>
    </row>
    <row r="678" spans="1:17" x14ac:dyDescent="0.25">
      <c r="A678" s="7" t="s">
        <v>49</v>
      </c>
      <c r="B678" s="21"/>
      <c r="C678" s="108"/>
      <c r="D678" s="108"/>
      <c r="E678" s="108"/>
      <c r="F678" s="27" t="s">
        <v>10</v>
      </c>
      <c r="G678" s="33">
        <f>ROUND(SUM(G676:G677), 2 )</f>
        <v>330</v>
      </c>
      <c r="H678" s="33" t="str">
        <f>IF(SUMPRODUCT(--(H676:H677&lt;&gt;""))&lt;&gt;0, ROUND(SUMIF(H676:H677,"",G676:G677) + SUM(H676:H677), 2 ), "")</f>
        <v/>
      </c>
      <c r="I678" s="29"/>
      <c r="J678" s="30">
        <f>IF(AND(G678= "",H678= ""), 0, ROUND(ROUND(I678, 2) * ROUND(IF(H678="",G678,H678),  2), 2))</f>
        <v>0</v>
      </c>
      <c r="K678" s="7"/>
      <c r="M678" s="31">
        <v>0.2</v>
      </c>
    </row>
    <row r="679" spans="1:17" hidden="1" x14ac:dyDescent="0.25">
      <c r="G679" s="34">
        <f>G676</f>
        <v>195</v>
      </c>
      <c r="H679" s="34" t="str">
        <f>IF(H676= "", "", H676)</f>
        <v/>
      </c>
      <c r="J679" s="34">
        <f>IF(AND(G679= "",H679= ""), 0, ROUND(ROUND(I678, 2) * ROUND(IF(H679="",G679,H679),  2), 2))</f>
        <v>0</v>
      </c>
      <c r="K679" s="7">
        <f>K678</f>
        <v>0</v>
      </c>
      <c r="Q679" s="7">
        <v>1527</v>
      </c>
    </row>
    <row r="680" spans="1:17" hidden="1" x14ac:dyDescent="0.25">
      <c r="G680" s="34">
        <f>G677</f>
        <v>135</v>
      </c>
      <c r="H680" s="34" t="str">
        <f>IF(H677= "", "", H677)</f>
        <v/>
      </c>
      <c r="J680" s="34">
        <f>IF(AND(G680= "",H680= ""), 0, ROUND(ROUND(I678, 2) * ROUND(IF(H680="",G680,H680),  2), 2))</f>
        <v>0</v>
      </c>
      <c r="K680" s="7">
        <f>K678</f>
        <v>0</v>
      </c>
      <c r="Q680" s="7">
        <v>1318</v>
      </c>
    </row>
    <row r="681" spans="1:17" hidden="1" x14ac:dyDescent="0.25">
      <c r="A681" s="7" t="s">
        <v>64</v>
      </c>
    </row>
    <row r="682" spans="1:17" x14ac:dyDescent="0.25">
      <c r="A682" s="7" t="s">
        <v>38</v>
      </c>
      <c r="B682" s="23"/>
      <c r="C682" s="72"/>
      <c r="D682" s="72"/>
      <c r="E682" s="72"/>
      <c r="J682" s="23"/>
    </row>
    <row r="683" spans="1:17" x14ac:dyDescent="0.25">
      <c r="B683" s="23"/>
      <c r="C683" s="111" t="s">
        <v>250</v>
      </c>
      <c r="D683" s="112"/>
      <c r="E683" s="112"/>
      <c r="F683" s="109"/>
      <c r="G683" s="109"/>
      <c r="H683" s="109"/>
      <c r="I683" s="109"/>
      <c r="J683" s="110"/>
    </row>
    <row r="684" spans="1:17" x14ac:dyDescent="0.25">
      <c r="B684" s="23"/>
      <c r="C684" s="98"/>
      <c r="D684" s="55"/>
      <c r="E684" s="55"/>
      <c r="F684" s="55"/>
      <c r="G684" s="55"/>
      <c r="H684" s="55"/>
      <c r="I684" s="55"/>
      <c r="J684" s="97"/>
    </row>
    <row r="685" spans="1:17" x14ac:dyDescent="0.25">
      <c r="B685" s="23"/>
      <c r="C685" s="101" t="s">
        <v>79</v>
      </c>
      <c r="D685" s="102"/>
      <c r="E685" s="102"/>
      <c r="F685" s="99">
        <f>SUMIF(K595:K682, IF(K594="","",K594), J595:J682)</f>
        <v>0</v>
      </c>
      <c r="G685" s="99"/>
      <c r="H685" s="99"/>
      <c r="I685" s="99"/>
      <c r="J685" s="100"/>
    </row>
    <row r="686" spans="1:17" hidden="1" x14ac:dyDescent="0.25">
      <c r="B686" s="23"/>
      <c r="C686" s="104" t="s">
        <v>80</v>
      </c>
      <c r="D686" s="76"/>
      <c r="E686" s="76"/>
      <c r="F686" s="94">
        <f>ROUND(SUMIF(K595:K682, IF(K594="","",K594), J595:J682) * 0.2, 2)</f>
        <v>0</v>
      </c>
      <c r="G686" s="94"/>
      <c r="H686" s="94"/>
      <c r="I686" s="94"/>
      <c r="J686" s="103"/>
    </row>
    <row r="687" spans="1:17" hidden="1" x14ac:dyDescent="0.25">
      <c r="B687" s="23"/>
      <c r="C687" s="101" t="s">
        <v>81</v>
      </c>
      <c r="D687" s="102"/>
      <c r="E687" s="102"/>
      <c r="F687" s="99">
        <f>SUM(F685:F686)</f>
        <v>0</v>
      </c>
      <c r="G687" s="99"/>
      <c r="H687" s="99"/>
      <c r="I687" s="99"/>
      <c r="J687" s="100"/>
    </row>
    <row r="688" spans="1:17" ht="18.600000000000001" customHeight="1" x14ac:dyDescent="0.25">
      <c r="A688" s="7">
        <v>3</v>
      </c>
      <c r="B688" s="16">
        <v>7</v>
      </c>
      <c r="C688" s="114" t="s">
        <v>269</v>
      </c>
      <c r="D688" s="114"/>
      <c r="E688" s="114"/>
      <c r="F688" s="17"/>
      <c r="G688" s="17"/>
      <c r="H688" s="17"/>
      <c r="I688" s="17"/>
      <c r="J688" s="18"/>
      <c r="K688" s="7"/>
    </row>
    <row r="689" spans="1:17" ht="18" customHeight="1" x14ac:dyDescent="0.25">
      <c r="A689" s="7">
        <v>4</v>
      </c>
      <c r="B689" s="16" t="s">
        <v>270</v>
      </c>
      <c r="C689" s="113" t="s">
        <v>271</v>
      </c>
      <c r="D689" s="113"/>
      <c r="E689" s="113"/>
      <c r="F689" s="19"/>
      <c r="G689" s="19"/>
      <c r="H689" s="19"/>
      <c r="I689" s="19"/>
      <c r="J689" s="20"/>
      <c r="K689" s="7"/>
    </row>
    <row r="690" spans="1:17" hidden="1" x14ac:dyDescent="0.25">
      <c r="A690" s="7" t="s">
        <v>42</v>
      </c>
    </row>
    <row r="691" spans="1:17" x14ac:dyDescent="0.25">
      <c r="A691" s="7">
        <v>9</v>
      </c>
      <c r="B691" s="21" t="s">
        <v>272</v>
      </c>
      <c r="C691" s="106" t="s">
        <v>273</v>
      </c>
      <c r="D691" s="72"/>
      <c r="E691" s="72"/>
      <c r="F691" s="72"/>
      <c r="G691" s="72"/>
      <c r="H691" s="72"/>
      <c r="I691" s="72"/>
      <c r="J691" s="23"/>
    </row>
    <row r="692" spans="1:17" hidden="1" x14ac:dyDescent="0.25">
      <c r="A692" s="7" t="s">
        <v>45</v>
      </c>
    </row>
    <row r="693" spans="1:17" ht="45" hidden="1" x14ac:dyDescent="0.25">
      <c r="A693" s="7" t="s">
        <v>59</v>
      </c>
    </row>
    <row r="694" spans="1:17" x14ac:dyDescent="0.25">
      <c r="A694" s="24" t="s">
        <v>61</v>
      </c>
      <c r="B694" s="23"/>
      <c r="C694" s="107" t="s">
        <v>60</v>
      </c>
      <c r="D694" s="107"/>
      <c r="E694" s="107"/>
      <c r="F694" s="107"/>
      <c r="G694" s="32">
        <v>35</v>
      </c>
      <c r="H694" s="26"/>
      <c r="J694" s="23"/>
    </row>
    <row r="695" spans="1:17" x14ac:dyDescent="0.25">
      <c r="A695" s="7" t="s">
        <v>49</v>
      </c>
      <c r="B695" s="21"/>
      <c r="C695" s="108"/>
      <c r="D695" s="108"/>
      <c r="E695" s="108"/>
      <c r="F695" s="27" t="s">
        <v>10</v>
      </c>
      <c r="G695" s="33">
        <f>ROUND(SUM(G694:G694), 2 )</f>
        <v>35</v>
      </c>
      <c r="H695" s="33" t="str">
        <f>IF(SUMPRODUCT(--(H694:H694&lt;&gt;""))&lt;&gt;0, ROUND(SUMIF(H694:H694,"",G694:G694) + SUM(H694:H694), 2 ), "")</f>
        <v/>
      </c>
      <c r="I695" s="29"/>
      <c r="J695" s="30">
        <f>IF(AND(G695= "",H695= ""), 0, ROUND(ROUND(I695, 2) * ROUND(IF(H695="",G695,H695),  2), 2))</f>
        <v>0</v>
      </c>
      <c r="K695" s="7"/>
      <c r="M695" s="31">
        <v>0.2</v>
      </c>
      <c r="Q695" s="7">
        <v>1318</v>
      </c>
    </row>
    <row r="696" spans="1:17" hidden="1" x14ac:dyDescent="0.25">
      <c r="A696" s="7" t="s">
        <v>64</v>
      </c>
    </row>
    <row r="697" spans="1:17" ht="18" customHeight="1" x14ac:dyDescent="0.25">
      <c r="A697" s="7">
        <v>4</v>
      </c>
      <c r="B697" s="16" t="s">
        <v>274</v>
      </c>
      <c r="C697" s="113" t="s">
        <v>275</v>
      </c>
      <c r="D697" s="113"/>
      <c r="E697" s="113"/>
      <c r="F697" s="19"/>
      <c r="G697" s="19"/>
      <c r="H697" s="19"/>
      <c r="I697" s="19"/>
      <c r="J697" s="20"/>
      <c r="K697" s="7"/>
    </row>
    <row r="698" spans="1:17" hidden="1" x14ac:dyDescent="0.25">
      <c r="A698" s="7" t="s">
        <v>42</v>
      </c>
    </row>
    <row r="699" spans="1:17" ht="27.2" customHeight="1" x14ac:dyDescent="0.25">
      <c r="A699" s="7">
        <v>9</v>
      </c>
      <c r="B699" s="21" t="s">
        <v>276</v>
      </c>
      <c r="C699" s="106" t="s">
        <v>277</v>
      </c>
      <c r="D699" s="72"/>
      <c r="E699" s="72"/>
      <c r="F699" s="72"/>
      <c r="G699" s="72"/>
      <c r="H699" s="72"/>
      <c r="I699" s="72"/>
      <c r="J699" s="23"/>
    </row>
    <row r="700" spans="1:17" hidden="1" x14ac:dyDescent="0.25">
      <c r="A700" s="7" t="s">
        <v>45</v>
      </c>
    </row>
    <row r="701" spans="1:17" ht="45" hidden="1" x14ac:dyDescent="0.25">
      <c r="A701" s="7" t="s">
        <v>59</v>
      </c>
    </row>
    <row r="702" spans="1:17" x14ac:dyDescent="0.25">
      <c r="A702" s="24" t="s">
        <v>61</v>
      </c>
      <c r="B702" s="23"/>
      <c r="C702" s="107" t="s">
        <v>60</v>
      </c>
      <c r="D702" s="107"/>
      <c r="E702" s="107"/>
      <c r="F702" s="107"/>
      <c r="G702" s="32">
        <v>20</v>
      </c>
      <c r="H702" s="26"/>
      <c r="J702" s="23"/>
    </row>
    <row r="703" spans="1:17" x14ac:dyDescent="0.25">
      <c r="A703" s="7" t="s">
        <v>49</v>
      </c>
      <c r="B703" s="21"/>
      <c r="C703" s="108"/>
      <c r="D703" s="108"/>
      <c r="E703" s="108"/>
      <c r="F703" s="27" t="s">
        <v>10</v>
      </c>
      <c r="G703" s="33">
        <f>ROUND(SUM(G702:G702), 2 )</f>
        <v>20</v>
      </c>
      <c r="H703" s="33" t="str">
        <f>IF(SUMPRODUCT(--(H702:H702&lt;&gt;""))&lt;&gt;0, ROUND(SUMIF(H702:H702,"",G702:G702) + SUM(H702:H702), 2 ), "")</f>
        <v/>
      </c>
      <c r="I703" s="29"/>
      <c r="J703" s="30">
        <f>IF(AND(G703= "",H703= ""), 0, ROUND(ROUND(I703, 2) * ROUND(IF(H703="",G703,H703),  2), 2))</f>
        <v>0</v>
      </c>
      <c r="K703" s="7"/>
      <c r="M703" s="31">
        <v>0.2</v>
      </c>
      <c r="Q703" s="7">
        <v>1318</v>
      </c>
    </row>
    <row r="704" spans="1:17" ht="27.2" customHeight="1" x14ac:dyDescent="0.25">
      <c r="A704" s="7">
        <v>9</v>
      </c>
      <c r="B704" s="21" t="s">
        <v>278</v>
      </c>
      <c r="C704" s="106" t="s">
        <v>279</v>
      </c>
      <c r="D704" s="72"/>
      <c r="E704" s="72"/>
      <c r="F704" s="72"/>
      <c r="G704" s="72"/>
      <c r="H704" s="72"/>
      <c r="I704" s="72"/>
      <c r="J704" s="23"/>
    </row>
    <row r="705" spans="1:17" hidden="1" x14ac:dyDescent="0.25">
      <c r="A705" s="7" t="s">
        <v>45</v>
      </c>
    </row>
    <row r="706" spans="1:17" ht="45" hidden="1" x14ac:dyDescent="0.25">
      <c r="A706" s="7" t="s">
        <v>59</v>
      </c>
    </row>
    <row r="707" spans="1:17" x14ac:dyDescent="0.25">
      <c r="A707" s="24" t="s">
        <v>61</v>
      </c>
      <c r="B707" s="23"/>
      <c r="C707" s="107" t="s">
        <v>60</v>
      </c>
      <c r="D707" s="107"/>
      <c r="E707" s="107"/>
      <c r="F707" s="107"/>
      <c r="G707" s="32">
        <v>11</v>
      </c>
      <c r="H707" s="26"/>
      <c r="J707" s="23"/>
    </row>
    <row r="708" spans="1:17" x14ac:dyDescent="0.25">
      <c r="A708" s="7" t="s">
        <v>49</v>
      </c>
      <c r="B708" s="21"/>
      <c r="C708" s="108"/>
      <c r="D708" s="108"/>
      <c r="E708" s="108"/>
      <c r="F708" s="27" t="s">
        <v>10</v>
      </c>
      <c r="G708" s="33">
        <f>ROUND(SUM(G707:G707), 2 )</f>
        <v>11</v>
      </c>
      <c r="H708" s="33" t="str">
        <f>IF(SUMPRODUCT(--(H707:H707&lt;&gt;""))&lt;&gt;0, ROUND(SUMIF(H707:H707,"",G707:G707) + SUM(H707:H707), 2 ), "")</f>
        <v/>
      </c>
      <c r="I708" s="29"/>
      <c r="J708" s="30">
        <f>IF(AND(G708= "",H708= ""), 0, ROUND(ROUND(I708, 2) * ROUND(IF(H708="",G708,H708),  2), 2))</f>
        <v>0</v>
      </c>
      <c r="K708" s="7"/>
      <c r="M708" s="31">
        <v>0.2</v>
      </c>
      <c r="Q708" s="7">
        <v>1318</v>
      </c>
    </row>
    <row r="709" spans="1:17" hidden="1" x14ac:dyDescent="0.25">
      <c r="A709" s="7" t="s">
        <v>64</v>
      </c>
    </row>
    <row r="710" spans="1:17" x14ac:dyDescent="0.25">
      <c r="A710" s="7" t="s">
        <v>38</v>
      </c>
      <c r="B710" s="23"/>
      <c r="C710" s="72"/>
      <c r="D710" s="72"/>
      <c r="E710" s="72"/>
      <c r="J710" s="23"/>
    </row>
    <row r="711" spans="1:17" x14ac:dyDescent="0.25">
      <c r="B711" s="23"/>
      <c r="C711" s="111" t="s">
        <v>269</v>
      </c>
      <c r="D711" s="112"/>
      <c r="E711" s="112"/>
      <c r="F711" s="109"/>
      <c r="G711" s="109"/>
      <c r="H711" s="109"/>
      <c r="I711" s="109"/>
      <c r="J711" s="110"/>
    </row>
    <row r="712" spans="1:17" x14ac:dyDescent="0.25">
      <c r="B712" s="23"/>
      <c r="C712" s="98"/>
      <c r="D712" s="55"/>
      <c r="E712" s="55"/>
      <c r="F712" s="55"/>
      <c r="G712" s="55"/>
      <c r="H712" s="55"/>
      <c r="I712" s="55"/>
      <c r="J712" s="97"/>
    </row>
    <row r="713" spans="1:17" x14ac:dyDescent="0.25">
      <c r="B713" s="23"/>
      <c r="C713" s="101" t="s">
        <v>79</v>
      </c>
      <c r="D713" s="102"/>
      <c r="E713" s="102"/>
      <c r="F713" s="99">
        <f>SUMIF(K689:K710, IF(K688="","",K688), J689:J710)</f>
        <v>0</v>
      </c>
      <c r="G713" s="99"/>
      <c r="H713" s="99"/>
      <c r="I713" s="99"/>
      <c r="J713" s="100"/>
    </row>
    <row r="714" spans="1:17" hidden="1" x14ac:dyDescent="0.25">
      <c r="B714" s="23"/>
      <c r="C714" s="104" t="s">
        <v>80</v>
      </c>
      <c r="D714" s="76"/>
      <c r="E714" s="76"/>
      <c r="F714" s="94">
        <f>ROUND(SUMIF(K689:K710, IF(K688="","",K688), J689:J710) * 0.2, 2)</f>
        <v>0</v>
      </c>
      <c r="G714" s="94"/>
      <c r="H714" s="94"/>
      <c r="I714" s="94"/>
      <c r="J714" s="103"/>
    </row>
    <row r="715" spans="1:17" hidden="1" x14ac:dyDescent="0.25">
      <c r="B715" s="23"/>
      <c r="C715" s="101" t="s">
        <v>81</v>
      </c>
      <c r="D715" s="102"/>
      <c r="E715" s="102"/>
      <c r="F715" s="99">
        <f>SUM(F713:F714)</f>
        <v>0</v>
      </c>
      <c r="G715" s="99"/>
      <c r="H715" s="99"/>
      <c r="I715" s="99"/>
      <c r="J715" s="100"/>
    </row>
    <row r="716" spans="1:17" ht="18.600000000000001" customHeight="1" x14ac:dyDescent="0.25">
      <c r="A716" s="7">
        <v>3</v>
      </c>
      <c r="B716" s="16">
        <v>8</v>
      </c>
      <c r="C716" s="114" t="s">
        <v>280</v>
      </c>
      <c r="D716" s="114"/>
      <c r="E716" s="114"/>
      <c r="F716" s="17"/>
      <c r="G716" s="17"/>
      <c r="H716" s="17"/>
      <c r="I716" s="17"/>
      <c r="J716" s="18"/>
      <c r="K716" s="7"/>
    </row>
    <row r="717" spans="1:17" x14ac:dyDescent="0.25">
      <c r="A717" s="7">
        <v>4</v>
      </c>
      <c r="B717" s="16" t="s">
        <v>281</v>
      </c>
      <c r="C717" s="113" t="s">
        <v>282</v>
      </c>
      <c r="D717" s="113"/>
      <c r="E717" s="113"/>
      <c r="F717" s="19"/>
      <c r="G717" s="19"/>
      <c r="H717" s="19"/>
      <c r="I717" s="19"/>
      <c r="J717" s="20"/>
      <c r="K717" s="7"/>
    </row>
    <row r="718" spans="1:17" hidden="1" x14ac:dyDescent="0.25">
      <c r="A718" s="7" t="s">
        <v>42</v>
      </c>
    </row>
    <row r="719" spans="1:17" x14ac:dyDescent="0.25">
      <c r="A719" s="7">
        <v>9</v>
      </c>
      <c r="B719" s="21" t="s">
        <v>283</v>
      </c>
      <c r="C719" s="106" t="s">
        <v>284</v>
      </c>
      <c r="D719" s="72"/>
      <c r="E719" s="72"/>
      <c r="F719" s="72"/>
      <c r="G719" s="72"/>
      <c r="H719" s="72"/>
      <c r="I719" s="72"/>
      <c r="J719" s="23"/>
    </row>
    <row r="720" spans="1:17" hidden="1" x14ac:dyDescent="0.25">
      <c r="A720" s="7" t="s">
        <v>55</v>
      </c>
    </row>
    <row r="721" spans="1:17" hidden="1" x14ac:dyDescent="0.25">
      <c r="A721" s="7" t="s">
        <v>55</v>
      </c>
    </row>
    <row r="722" spans="1:17" hidden="1" x14ac:dyDescent="0.25">
      <c r="A722" s="7" t="s">
        <v>45</v>
      </c>
    </row>
    <row r="723" spans="1:17" ht="45" hidden="1" x14ac:dyDescent="0.25">
      <c r="A723" s="7" t="s">
        <v>46</v>
      </c>
    </row>
    <row r="724" spans="1:17" x14ac:dyDescent="0.25">
      <c r="A724" s="24" t="s">
        <v>48</v>
      </c>
      <c r="B724" s="23"/>
      <c r="C724" s="107" t="s">
        <v>47</v>
      </c>
      <c r="D724" s="107"/>
      <c r="E724" s="107"/>
      <c r="F724" s="107"/>
      <c r="G724" s="37">
        <v>24</v>
      </c>
      <c r="H724" s="26"/>
      <c r="J724" s="23"/>
    </row>
    <row r="725" spans="1:17" x14ac:dyDescent="0.25">
      <c r="A725" s="7" t="s">
        <v>49</v>
      </c>
      <c r="B725" s="21"/>
      <c r="C725" s="108"/>
      <c r="D725" s="108"/>
      <c r="E725" s="108"/>
      <c r="F725" s="27" t="s">
        <v>110</v>
      </c>
      <c r="G725" s="38">
        <f>ROUND(SUM(G724:G724), 3 )</f>
        <v>24</v>
      </c>
      <c r="H725" s="38" t="str">
        <f>IF(SUMPRODUCT(--(H724:H724&lt;&gt;""))&lt;&gt;0, ROUND(SUMIF(H724:H724,"",G724:G724) + SUM(H724:H724), 3 ), "")</f>
        <v/>
      </c>
      <c r="I725" s="29"/>
      <c r="J725" s="30">
        <f>IF(AND(G725= "",H725= ""), 0, ROUND(ROUND(I725, 2) * ROUND(IF(H725="",G725,H725),  3), 2))</f>
        <v>0</v>
      </c>
      <c r="K725" s="7"/>
      <c r="M725" s="31">
        <v>0.2</v>
      </c>
      <c r="Q725" s="7">
        <v>1527</v>
      </c>
    </row>
    <row r="726" spans="1:17" x14ac:dyDescent="0.25">
      <c r="A726" s="7">
        <v>9</v>
      </c>
      <c r="B726" s="21" t="s">
        <v>285</v>
      </c>
      <c r="C726" s="106" t="s">
        <v>286</v>
      </c>
      <c r="D726" s="72"/>
      <c r="E726" s="72"/>
      <c r="F726" s="72"/>
      <c r="G726" s="72"/>
      <c r="H726" s="72"/>
      <c r="I726" s="72"/>
      <c r="J726" s="23"/>
    </row>
    <row r="727" spans="1:17" hidden="1" x14ac:dyDescent="0.25">
      <c r="A727" s="7" t="s">
        <v>45</v>
      </c>
    </row>
    <row r="728" spans="1:17" ht="45" hidden="1" x14ac:dyDescent="0.25">
      <c r="A728" s="7" t="s">
        <v>46</v>
      </c>
    </row>
    <row r="729" spans="1:17" x14ac:dyDescent="0.25">
      <c r="A729" s="24" t="s">
        <v>48</v>
      </c>
      <c r="B729" s="23"/>
      <c r="C729" s="107" t="s">
        <v>47</v>
      </c>
      <c r="D729" s="107"/>
      <c r="E729" s="107"/>
      <c r="F729" s="107"/>
      <c r="G729" s="25">
        <v>1</v>
      </c>
      <c r="H729" s="26"/>
      <c r="J729" s="23"/>
    </row>
    <row r="730" spans="1:17" x14ac:dyDescent="0.25">
      <c r="A730" s="7" t="s">
        <v>49</v>
      </c>
      <c r="B730" s="21"/>
      <c r="C730" s="108"/>
      <c r="D730" s="108"/>
      <c r="E730" s="108"/>
      <c r="F730" s="27" t="s">
        <v>50</v>
      </c>
      <c r="G730" s="28">
        <f>ROUND(SUM(G729:G729), 0 )</f>
        <v>1</v>
      </c>
      <c r="H730" s="28" t="str">
        <f>IF(SUMPRODUCT(--(H729:H729&lt;&gt;""))&lt;&gt;0, ROUND(SUMIF(H729:H729,"",G729:G729) + SUM(H729:H729), 0 ), "")</f>
        <v/>
      </c>
      <c r="I730" s="29"/>
      <c r="J730" s="30">
        <f>IF(AND(G730= "",H730= ""), 0, ROUND(ROUND(I730, 2) * ROUND(IF(H730="",G730,H730),  0), 2))</f>
        <v>0</v>
      </c>
      <c r="K730" s="7"/>
      <c r="M730" s="31">
        <v>0.2</v>
      </c>
      <c r="Q730" s="7">
        <v>1527</v>
      </c>
    </row>
    <row r="731" spans="1:17" x14ac:dyDescent="0.25">
      <c r="A731" s="7">
        <v>9</v>
      </c>
      <c r="B731" s="21" t="s">
        <v>287</v>
      </c>
      <c r="C731" s="106" t="s">
        <v>288</v>
      </c>
      <c r="D731" s="72"/>
      <c r="E731" s="72"/>
      <c r="F731" s="72"/>
      <c r="G731" s="72"/>
      <c r="H731" s="72"/>
      <c r="I731" s="72"/>
      <c r="J731" s="23"/>
    </row>
    <row r="732" spans="1:17" hidden="1" x14ac:dyDescent="0.25">
      <c r="A732" s="7" t="s">
        <v>45</v>
      </c>
    </row>
    <row r="733" spans="1:17" ht="45" hidden="1" x14ac:dyDescent="0.25">
      <c r="A733" s="7" t="s">
        <v>46</v>
      </c>
    </row>
    <row r="734" spans="1:17" x14ac:dyDescent="0.25">
      <c r="A734" s="24" t="s">
        <v>48</v>
      </c>
      <c r="B734" s="23"/>
      <c r="C734" s="107" t="s">
        <v>47</v>
      </c>
      <c r="D734" s="107"/>
      <c r="E734" s="107"/>
      <c r="F734" s="107"/>
      <c r="G734" s="25">
        <v>1</v>
      </c>
      <c r="H734" s="26"/>
      <c r="J734" s="23"/>
    </row>
    <row r="735" spans="1:17" x14ac:dyDescent="0.25">
      <c r="A735" s="7" t="s">
        <v>49</v>
      </c>
      <c r="B735" s="21"/>
      <c r="C735" s="108"/>
      <c r="D735" s="108"/>
      <c r="E735" s="108"/>
      <c r="F735" s="27" t="s">
        <v>50</v>
      </c>
      <c r="G735" s="28">
        <f>ROUND(SUM(G734:G734), 0 )</f>
        <v>1</v>
      </c>
      <c r="H735" s="28" t="str">
        <f>IF(SUMPRODUCT(--(H734:H734&lt;&gt;""))&lt;&gt;0, ROUND(SUMIF(H734:H734,"",G734:G734) + SUM(H734:H734), 0 ), "")</f>
        <v/>
      </c>
      <c r="I735" s="29"/>
      <c r="J735" s="30">
        <f>IF(AND(G735= "",H735= ""), 0, ROUND(ROUND(I735, 2) * ROUND(IF(H735="",G735,H735),  0), 2))</f>
        <v>0</v>
      </c>
      <c r="K735" s="7"/>
      <c r="M735" s="31">
        <v>0.2</v>
      </c>
      <c r="Q735" s="7">
        <v>1527</v>
      </c>
    </row>
    <row r="736" spans="1:17" hidden="1" x14ac:dyDescent="0.25">
      <c r="A736" s="7" t="s">
        <v>64</v>
      </c>
    </row>
    <row r="737" spans="1:17" ht="18" customHeight="1" x14ac:dyDescent="0.25">
      <c r="A737" s="7">
        <v>4</v>
      </c>
      <c r="B737" s="16" t="s">
        <v>289</v>
      </c>
      <c r="C737" s="113" t="s">
        <v>290</v>
      </c>
      <c r="D737" s="113"/>
      <c r="E737" s="113"/>
      <c r="F737" s="19"/>
      <c r="G737" s="19"/>
      <c r="H737" s="19"/>
      <c r="I737" s="19"/>
      <c r="J737" s="20"/>
      <c r="K737" s="7"/>
    </row>
    <row r="738" spans="1:17" hidden="1" x14ac:dyDescent="0.25">
      <c r="A738" s="7" t="s">
        <v>42</v>
      </c>
    </row>
    <row r="739" spans="1:17" x14ac:dyDescent="0.25">
      <c r="A739" s="7">
        <v>9</v>
      </c>
      <c r="B739" s="21" t="s">
        <v>291</v>
      </c>
      <c r="C739" s="106" t="s">
        <v>290</v>
      </c>
      <c r="D739" s="72"/>
      <c r="E739" s="72"/>
      <c r="F739" s="72"/>
      <c r="G739" s="72"/>
      <c r="H739" s="72"/>
      <c r="I739" s="72"/>
      <c r="J739" s="23"/>
    </row>
    <row r="740" spans="1:17" hidden="1" x14ac:dyDescent="0.25">
      <c r="A740" s="7" t="s">
        <v>55</v>
      </c>
    </row>
    <row r="741" spans="1:17" hidden="1" x14ac:dyDescent="0.25">
      <c r="A741" s="7" t="s">
        <v>55</v>
      </c>
    </row>
    <row r="742" spans="1:17" hidden="1" x14ac:dyDescent="0.25">
      <c r="A742" s="7" t="s">
        <v>45</v>
      </c>
    </row>
    <row r="743" spans="1:17" ht="45" hidden="1" x14ac:dyDescent="0.25">
      <c r="A743" s="7" t="s">
        <v>46</v>
      </c>
    </row>
    <row r="744" spans="1:17" x14ac:dyDescent="0.25">
      <c r="A744" s="24" t="s">
        <v>48</v>
      </c>
      <c r="B744" s="23"/>
      <c r="C744" s="107" t="s">
        <v>47</v>
      </c>
      <c r="D744" s="107"/>
      <c r="E744" s="107"/>
      <c r="F744" s="107"/>
      <c r="G744" s="37">
        <v>42</v>
      </c>
      <c r="H744" s="26"/>
      <c r="J744" s="23"/>
    </row>
    <row r="745" spans="1:17" x14ac:dyDescent="0.25">
      <c r="A745" s="7" t="s">
        <v>49</v>
      </c>
      <c r="B745" s="21"/>
      <c r="C745" s="108"/>
      <c r="D745" s="108"/>
      <c r="E745" s="108"/>
      <c r="F745" s="27" t="s">
        <v>110</v>
      </c>
      <c r="G745" s="38">
        <f>ROUND(SUM(G744:G744), 3 )</f>
        <v>42</v>
      </c>
      <c r="H745" s="38" t="str">
        <f>IF(SUMPRODUCT(--(H744:H744&lt;&gt;""))&lt;&gt;0, ROUND(SUMIF(H744:H744,"",G744:G744) + SUM(H744:H744), 3 ), "")</f>
        <v/>
      </c>
      <c r="I745" s="29"/>
      <c r="J745" s="30">
        <f>IF(AND(G745= "",H745= ""), 0, ROUND(ROUND(I745, 2) * ROUND(IF(H745="",G745,H745),  3), 2))</f>
        <v>0</v>
      </c>
      <c r="K745" s="7"/>
      <c r="M745" s="31">
        <v>0.2</v>
      </c>
      <c r="Q745" s="7">
        <v>1527</v>
      </c>
    </row>
    <row r="746" spans="1:17" hidden="1" x14ac:dyDescent="0.25">
      <c r="A746" s="7" t="s">
        <v>64</v>
      </c>
    </row>
    <row r="747" spans="1:17" ht="18" customHeight="1" x14ac:dyDescent="0.25">
      <c r="A747" s="7">
        <v>4</v>
      </c>
      <c r="B747" s="16" t="s">
        <v>292</v>
      </c>
      <c r="C747" s="113" t="s">
        <v>293</v>
      </c>
      <c r="D747" s="113"/>
      <c r="E747" s="113"/>
      <c r="F747" s="19"/>
      <c r="G747" s="19"/>
      <c r="H747" s="19"/>
      <c r="I747" s="19"/>
      <c r="J747" s="20"/>
      <c r="K747" s="7"/>
    </row>
    <row r="748" spans="1:17" hidden="1" x14ac:dyDescent="0.25">
      <c r="A748" s="7" t="s">
        <v>42</v>
      </c>
    </row>
    <row r="749" spans="1:17" x14ac:dyDescent="0.25">
      <c r="A749" s="7">
        <v>9</v>
      </c>
      <c r="B749" s="21" t="s">
        <v>294</v>
      </c>
      <c r="C749" s="106" t="s">
        <v>293</v>
      </c>
      <c r="D749" s="72"/>
      <c r="E749" s="72"/>
      <c r="F749" s="72"/>
      <c r="G749" s="72"/>
      <c r="H749" s="72"/>
      <c r="I749" s="72"/>
      <c r="J749" s="23"/>
    </row>
    <row r="750" spans="1:17" hidden="1" x14ac:dyDescent="0.25">
      <c r="A750" s="7" t="s">
        <v>55</v>
      </c>
    </row>
    <row r="751" spans="1:17" hidden="1" x14ac:dyDescent="0.25">
      <c r="A751" s="7" t="s">
        <v>55</v>
      </c>
    </row>
    <row r="752" spans="1:17" hidden="1" x14ac:dyDescent="0.25">
      <c r="A752" s="7" t="s">
        <v>45</v>
      </c>
    </row>
    <row r="753" spans="1:17" ht="45" hidden="1" x14ac:dyDescent="0.25">
      <c r="A753" s="7" t="s">
        <v>46</v>
      </c>
    </row>
    <row r="754" spans="1:17" x14ac:dyDescent="0.25">
      <c r="A754" s="24" t="s">
        <v>48</v>
      </c>
      <c r="B754" s="23"/>
      <c r="C754" s="107" t="s">
        <v>47</v>
      </c>
      <c r="D754" s="107"/>
      <c r="E754" s="107"/>
      <c r="F754" s="107"/>
      <c r="G754" s="32">
        <v>11</v>
      </c>
      <c r="H754" s="26"/>
      <c r="J754" s="23"/>
    </row>
    <row r="755" spans="1:17" x14ac:dyDescent="0.25">
      <c r="A755" s="7" t="s">
        <v>49</v>
      </c>
      <c r="B755" s="21"/>
      <c r="C755" s="108"/>
      <c r="D755" s="108"/>
      <c r="E755" s="108"/>
      <c r="F755" s="27" t="s">
        <v>10</v>
      </c>
      <c r="G755" s="33">
        <f>ROUND(SUM(G754:G754), 2 )</f>
        <v>11</v>
      </c>
      <c r="H755" s="33" t="str">
        <f>IF(SUMPRODUCT(--(H754:H754&lt;&gt;""))&lt;&gt;0, ROUND(SUMIF(H754:H754,"",G754:G754) + SUM(H754:H754), 2 ), "")</f>
        <v/>
      </c>
      <c r="I755" s="29"/>
      <c r="J755" s="30">
        <f>IF(AND(G755= "",H755= ""), 0, ROUND(ROUND(I755, 2) * ROUND(IF(H755="",G755,H755),  2), 2))</f>
        <v>0</v>
      </c>
      <c r="K755" s="7"/>
      <c r="M755" s="31">
        <v>0.2</v>
      </c>
      <c r="Q755" s="7">
        <v>1527</v>
      </c>
    </row>
    <row r="756" spans="1:17" hidden="1" x14ac:dyDescent="0.25">
      <c r="A756" s="7" t="s">
        <v>64</v>
      </c>
    </row>
    <row r="757" spans="1:17" ht="36" customHeight="1" x14ac:dyDescent="0.25">
      <c r="A757" s="7">
        <v>4</v>
      </c>
      <c r="B757" s="16" t="s">
        <v>295</v>
      </c>
      <c r="C757" s="113" t="s">
        <v>296</v>
      </c>
      <c r="D757" s="113"/>
      <c r="E757" s="113"/>
      <c r="F757" s="19"/>
      <c r="G757" s="19"/>
      <c r="H757" s="19"/>
      <c r="I757" s="19"/>
      <c r="J757" s="20"/>
      <c r="K757" s="7"/>
    </row>
    <row r="758" spans="1:17" hidden="1" x14ac:dyDescent="0.25">
      <c r="A758" s="7" t="s">
        <v>42</v>
      </c>
    </row>
    <row r="759" spans="1:17" x14ac:dyDescent="0.25">
      <c r="A759" s="7">
        <v>9</v>
      </c>
      <c r="B759" s="21" t="s">
        <v>297</v>
      </c>
      <c r="C759" s="106" t="s">
        <v>296</v>
      </c>
      <c r="D759" s="72"/>
      <c r="E759" s="72"/>
      <c r="F759" s="72"/>
      <c r="G759" s="72"/>
      <c r="H759" s="72"/>
      <c r="I759" s="72"/>
      <c r="J759" s="23"/>
    </row>
    <row r="760" spans="1:17" hidden="1" x14ac:dyDescent="0.25">
      <c r="A760" s="7" t="s">
        <v>55</v>
      </c>
    </row>
    <row r="761" spans="1:17" hidden="1" x14ac:dyDescent="0.25">
      <c r="A761" s="7" t="s">
        <v>55</v>
      </c>
    </row>
    <row r="762" spans="1:17" hidden="1" x14ac:dyDescent="0.25">
      <c r="A762" s="7" t="s">
        <v>55</v>
      </c>
    </row>
    <row r="763" spans="1:17" hidden="1" x14ac:dyDescent="0.25">
      <c r="A763" s="7" t="s">
        <v>55</v>
      </c>
    </row>
    <row r="764" spans="1:17" hidden="1" x14ac:dyDescent="0.25">
      <c r="A764" s="7" t="s">
        <v>55</v>
      </c>
    </row>
    <row r="765" spans="1:17" hidden="1" x14ac:dyDescent="0.25">
      <c r="A765" s="7" t="s">
        <v>55</v>
      </c>
    </row>
    <row r="766" spans="1:17" hidden="1" x14ac:dyDescent="0.25">
      <c r="A766" s="7" t="s">
        <v>55</v>
      </c>
    </row>
    <row r="767" spans="1:17" hidden="1" x14ac:dyDescent="0.25">
      <c r="A767" s="7" t="s">
        <v>45</v>
      </c>
    </row>
    <row r="768" spans="1:17" ht="45" hidden="1" x14ac:dyDescent="0.25">
      <c r="A768" s="7" t="s">
        <v>46</v>
      </c>
    </row>
    <row r="769" spans="1:17" x14ac:dyDescent="0.25">
      <c r="A769" s="24" t="s">
        <v>48</v>
      </c>
      <c r="B769" s="23"/>
      <c r="C769" s="107" t="s">
        <v>47</v>
      </c>
      <c r="D769" s="107"/>
      <c r="E769" s="107"/>
      <c r="F769" s="107"/>
      <c r="G769" s="32">
        <v>75</v>
      </c>
      <c r="H769" s="26"/>
      <c r="J769" s="23"/>
    </row>
    <row r="770" spans="1:17" x14ac:dyDescent="0.25">
      <c r="A770" s="7" t="s">
        <v>49</v>
      </c>
      <c r="B770" s="21"/>
      <c r="C770" s="108"/>
      <c r="D770" s="108"/>
      <c r="E770" s="108"/>
      <c r="F770" s="27" t="s">
        <v>10</v>
      </c>
      <c r="G770" s="33">
        <f>ROUND(SUM(G769:G769), 2 )</f>
        <v>75</v>
      </c>
      <c r="H770" s="33" t="str">
        <f>IF(SUMPRODUCT(--(H769:H769&lt;&gt;""))&lt;&gt;0, ROUND(SUMIF(H769:H769,"",G769:G769) + SUM(H769:H769), 2 ), "")</f>
        <v/>
      </c>
      <c r="I770" s="29"/>
      <c r="J770" s="30">
        <f>IF(AND(G770= "",H770= ""), 0, ROUND(ROUND(I770, 2) * ROUND(IF(H770="",G770,H770),  2), 2))</f>
        <v>0</v>
      </c>
      <c r="K770" s="7"/>
      <c r="M770" s="31">
        <v>0.2</v>
      </c>
      <c r="Q770" s="7">
        <v>1527</v>
      </c>
    </row>
    <row r="771" spans="1:17" x14ac:dyDescent="0.25">
      <c r="A771" s="7">
        <v>9</v>
      </c>
      <c r="B771" s="21" t="s">
        <v>298</v>
      </c>
      <c r="C771" s="106" t="s">
        <v>299</v>
      </c>
      <c r="D771" s="72"/>
      <c r="E771" s="72"/>
      <c r="F771" s="72"/>
      <c r="G771" s="72"/>
      <c r="H771" s="72"/>
      <c r="I771" s="72"/>
      <c r="J771" s="23"/>
    </row>
    <row r="772" spans="1:17" hidden="1" x14ac:dyDescent="0.25">
      <c r="A772" s="7" t="s">
        <v>45</v>
      </c>
    </row>
    <row r="773" spans="1:17" ht="45" hidden="1" x14ac:dyDescent="0.25">
      <c r="A773" s="7" t="s">
        <v>46</v>
      </c>
    </row>
    <row r="774" spans="1:17" x14ac:dyDescent="0.25">
      <c r="A774" s="24" t="s">
        <v>48</v>
      </c>
      <c r="B774" s="23"/>
      <c r="C774" s="107" t="s">
        <v>47</v>
      </c>
      <c r="D774" s="107"/>
      <c r="E774" s="107"/>
      <c r="F774" s="107"/>
      <c r="G774" s="25">
        <v>1</v>
      </c>
      <c r="H774" s="26"/>
      <c r="J774" s="23"/>
    </row>
    <row r="775" spans="1:17" x14ac:dyDescent="0.25">
      <c r="A775" s="7" t="s">
        <v>49</v>
      </c>
      <c r="B775" s="21"/>
      <c r="C775" s="108"/>
      <c r="D775" s="108"/>
      <c r="E775" s="108"/>
      <c r="F775" s="27" t="s">
        <v>50</v>
      </c>
      <c r="G775" s="28">
        <f>ROUND(SUM(G774:G774), 0 )</f>
        <v>1</v>
      </c>
      <c r="H775" s="28" t="str">
        <f>IF(SUMPRODUCT(--(H774:H774&lt;&gt;""))&lt;&gt;0, ROUND(SUMIF(H774:H774,"",G774:G774) + SUM(H774:H774), 0 ), "")</f>
        <v/>
      </c>
      <c r="I775" s="29"/>
      <c r="J775" s="30">
        <f>IF(AND(G775= "",H775= ""), 0, ROUND(ROUND(I775, 2) * ROUND(IF(H775="",G775,H775),  0), 2))</f>
        <v>0</v>
      </c>
      <c r="K775" s="7"/>
      <c r="M775" s="31">
        <v>0.2</v>
      </c>
      <c r="Q775" s="7">
        <v>1527</v>
      </c>
    </row>
    <row r="776" spans="1:17" hidden="1" x14ac:dyDescent="0.25">
      <c r="A776" s="7" t="s">
        <v>64</v>
      </c>
    </row>
    <row r="777" spans="1:17" ht="36" customHeight="1" x14ac:dyDescent="0.25">
      <c r="A777" s="7">
        <v>4</v>
      </c>
      <c r="B777" s="16" t="s">
        <v>300</v>
      </c>
      <c r="C777" s="113" t="s">
        <v>301</v>
      </c>
      <c r="D777" s="113"/>
      <c r="E777" s="113"/>
      <c r="F777" s="19"/>
      <c r="G777" s="19"/>
      <c r="H777" s="19"/>
      <c r="I777" s="19"/>
      <c r="J777" s="20"/>
      <c r="K777" s="7"/>
    </row>
    <row r="778" spans="1:17" hidden="1" x14ac:dyDescent="0.25">
      <c r="A778" s="7" t="s">
        <v>42</v>
      </c>
    </row>
    <row r="779" spans="1:17" x14ac:dyDescent="0.25">
      <c r="A779" s="7">
        <v>9</v>
      </c>
      <c r="B779" s="21" t="s">
        <v>302</v>
      </c>
      <c r="C779" s="106" t="s">
        <v>301</v>
      </c>
      <c r="D779" s="72"/>
      <c r="E779" s="72"/>
      <c r="F779" s="72"/>
      <c r="G779" s="72"/>
      <c r="H779" s="72"/>
      <c r="I779" s="72"/>
      <c r="J779" s="23"/>
    </row>
    <row r="780" spans="1:17" hidden="1" x14ac:dyDescent="0.25">
      <c r="A780" s="7" t="s">
        <v>45</v>
      </c>
    </row>
    <row r="781" spans="1:17" ht="45" hidden="1" x14ac:dyDescent="0.25">
      <c r="A781" s="7" t="s">
        <v>46</v>
      </c>
    </row>
    <row r="782" spans="1:17" x14ac:dyDescent="0.25">
      <c r="A782" s="24" t="s">
        <v>48</v>
      </c>
      <c r="B782" s="23"/>
      <c r="C782" s="107" t="s">
        <v>47</v>
      </c>
      <c r="D782" s="107"/>
      <c r="E782" s="107"/>
      <c r="F782" s="107"/>
      <c r="G782" s="25">
        <v>1</v>
      </c>
      <c r="H782" s="26"/>
      <c r="J782" s="23"/>
    </row>
    <row r="783" spans="1:17" x14ac:dyDescent="0.25">
      <c r="A783" s="7" t="s">
        <v>49</v>
      </c>
      <c r="B783" s="21"/>
      <c r="C783" s="108"/>
      <c r="D783" s="108"/>
      <c r="E783" s="108"/>
      <c r="F783" s="27" t="s">
        <v>50</v>
      </c>
      <c r="G783" s="28">
        <f>ROUND(SUM(G782:G782), 0 )</f>
        <v>1</v>
      </c>
      <c r="H783" s="28" t="str">
        <f>IF(SUMPRODUCT(--(H782:H782&lt;&gt;""))&lt;&gt;0, ROUND(SUMIF(H782:H782,"",G782:G782) + SUM(H782:H782), 0 ), "")</f>
        <v/>
      </c>
      <c r="I783" s="29"/>
      <c r="J783" s="30">
        <f>IF(AND(G783= "",H783= ""), 0, ROUND(ROUND(I783, 2) * ROUND(IF(H783="",G783,H783),  0), 2))</f>
        <v>0</v>
      </c>
      <c r="K783" s="7"/>
      <c r="M783" s="31">
        <v>0.2</v>
      </c>
      <c r="Q783" s="7">
        <v>1527</v>
      </c>
    </row>
    <row r="784" spans="1:17" hidden="1" x14ac:dyDescent="0.25">
      <c r="A784" s="7" t="s">
        <v>64</v>
      </c>
    </row>
    <row r="785" spans="1:17" ht="36" customHeight="1" x14ac:dyDescent="0.25">
      <c r="A785" s="7">
        <v>4</v>
      </c>
      <c r="B785" s="16" t="s">
        <v>303</v>
      </c>
      <c r="C785" s="113" t="s">
        <v>304</v>
      </c>
      <c r="D785" s="113"/>
      <c r="E785" s="113"/>
      <c r="F785" s="19"/>
      <c r="G785" s="19"/>
      <c r="H785" s="19"/>
      <c r="I785" s="19"/>
      <c r="J785" s="20"/>
      <c r="K785" s="7"/>
    </row>
    <row r="786" spans="1:17" hidden="1" x14ac:dyDescent="0.25">
      <c r="A786" s="7" t="s">
        <v>42</v>
      </c>
    </row>
    <row r="787" spans="1:17" x14ac:dyDescent="0.25">
      <c r="A787" s="7">
        <v>9</v>
      </c>
      <c r="B787" s="21" t="s">
        <v>305</v>
      </c>
      <c r="C787" s="106" t="s">
        <v>304</v>
      </c>
      <c r="D787" s="72"/>
      <c r="E787" s="72"/>
      <c r="F787" s="72"/>
      <c r="G787" s="72"/>
      <c r="H787" s="72"/>
      <c r="I787" s="72"/>
      <c r="J787" s="23"/>
    </row>
    <row r="788" spans="1:17" hidden="1" x14ac:dyDescent="0.25">
      <c r="A788" s="7" t="s">
        <v>45</v>
      </c>
    </row>
    <row r="789" spans="1:17" ht="45" hidden="1" x14ac:dyDescent="0.25">
      <c r="A789" s="7" t="s">
        <v>46</v>
      </c>
    </row>
    <row r="790" spans="1:17" x14ac:dyDescent="0.25">
      <c r="A790" s="24" t="s">
        <v>48</v>
      </c>
      <c r="B790" s="23"/>
      <c r="C790" s="107" t="s">
        <v>47</v>
      </c>
      <c r="D790" s="107"/>
      <c r="E790" s="107"/>
      <c r="F790" s="107"/>
      <c r="G790" s="32">
        <v>22</v>
      </c>
      <c r="H790" s="26"/>
      <c r="J790" s="23"/>
    </row>
    <row r="791" spans="1:17" x14ac:dyDescent="0.25">
      <c r="A791" s="7" t="s">
        <v>49</v>
      </c>
      <c r="B791" s="21"/>
      <c r="C791" s="108"/>
      <c r="D791" s="108"/>
      <c r="E791" s="108"/>
      <c r="F791" s="27" t="s">
        <v>10</v>
      </c>
      <c r="G791" s="33">
        <f>ROUND(SUM(G790:G790), 2 )</f>
        <v>22</v>
      </c>
      <c r="H791" s="33" t="str">
        <f>IF(SUMPRODUCT(--(H790:H790&lt;&gt;""))&lt;&gt;0, ROUND(SUMIF(H790:H790,"",G790:G790) + SUM(H790:H790), 2 ), "")</f>
        <v/>
      </c>
      <c r="I791" s="29"/>
      <c r="J791" s="30">
        <f>IF(AND(G791= "",H791= ""), 0, ROUND(ROUND(I791, 2) * ROUND(IF(H791="",G791,H791),  2), 2))</f>
        <v>0</v>
      </c>
      <c r="K791" s="7"/>
      <c r="M791" s="31">
        <v>0.2</v>
      </c>
      <c r="Q791" s="7">
        <v>1527</v>
      </c>
    </row>
    <row r="792" spans="1:17" ht="27.2" customHeight="1" x14ac:dyDescent="0.25">
      <c r="A792" s="7">
        <v>9</v>
      </c>
      <c r="B792" s="21" t="s">
        <v>306</v>
      </c>
      <c r="C792" s="106" t="s">
        <v>307</v>
      </c>
      <c r="D792" s="72"/>
      <c r="E792" s="72"/>
      <c r="F792" s="72"/>
      <c r="G792" s="72"/>
      <c r="H792" s="72"/>
      <c r="I792" s="72"/>
      <c r="J792" s="23"/>
    </row>
    <row r="793" spans="1:17" hidden="1" x14ac:dyDescent="0.25">
      <c r="A793" s="7" t="s">
        <v>45</v>
      </c>
    </row>
    <row r="794" spans="1:17" ht="45" hidden="1" x14ac:dyDescent="0.25">
      <c r="A794" s="7" t="s">
        <v>46</v>
      </c>
    </row>
    <row r="795" spans="1:17" x14ac:dyDescent="0.25">
      <c r="A795" s="24" t="s">
        <v>48</v>
      </c>
      <c r="B795" s="23"/>
      <c r="C795" s="107" t="s">
        <v>47</v>
      </c>
      <c r="D795" s="107"/>
      <c r="E795" s="107"/>
      <c r="F795" s="107"/>
      <c r="G795" s="32">
        <v>3</v>
      </c>
      <c r="H795" s="26"/>
      <c r="J795" s="23"/>
    </row>
    <row r="796" spans="1:17" x14ac:dyDescent="0.25">
      <c r="A796" s="7" t="s">
        <v>49</v>
      </c>
      <c r="B796" s="21"/>
      <c r="C796" s="108"/>
      <c r="D796" s="108"/>
      <c r="E796" s="108"/>
      <c r="F796" s="27" t="s">
        <v>10</v>
      </c>
      <c r="G796" s="33">
        <f>ROUND(SUM(G795:G795), 2 )</f>
        <v>3</v>
      </c>
      <c r="H796" s="33" t="str">
        <f>IF(SUMPRODUCT(--(H795:H795&lt;&gt;""))&lt;&gt;0, ROUND(SUMIF(H795:H795,"",G795:G795) + SUM(H795:H795), 2 ), "")</f>
        <v/>
      </c>
      <c r="I796" s="29"/>
      <c r="J796" s="30">
        <f>IF(AND(G796= "",H796= ""), 0, ROUND(ROUND(I796, 2) * ROUND(IF(H796="",G796,H796),  2), 2))</f>
        <v>0</v>
      </c>
      <c r="K796" s="7"/>
      <c r="M796" s="31">
        <v>0.2</v>
      </c>
      <c r="Q796" s="7">
        <v>1527</v>
      </c>
    </row>
    <row r="797" spans="1:17" hidden="1" x14ac:dyDescent="0.25">
      <c r="A797" s="7" t="s">
        <v>64</v>
      </c>
    </row>
    <row r="798" spans="1:17" ht="36" customHeight="1" x14ac:dyDescent="0.25">
      <c r="A798" s="7">
        <v>4</v>
      </c>
      <c r="B798" s="16" t="s">
        <v>308</v>
      </c>
      <c r="C798" s="113" t="s">
        <v>309</v>
      </c>
      <c r="D798" s="113"/>
      <c r="E798" s="113"/>
      <c r="F798" s="19"/>
      <c r="G798" s="19"/>
      <c r="H798" s="19"/>
      <c r="I798" s="19"/>
      <c r="J798" s="20"/>
      <c r="K798" s="7"/>
    </row>
    <row r="799" spans="1:17" hidden="1" x14ac:dyDescent="0.25">
      <c r="A799" s="7" t="s">
        <v>42</v>
      </c>
    </row>
    <row r="800" spans="1:17" x14ac:dyDescent="0.25">
      <c r="A800" s="7">
        <v>9</v>
      </c>
      <c r="B800" s="21" t="s">
        <v>310</v>
      </c>
      <c r="C800" s="106" t="s">
        <v>309</v>
      </c>
      <c r="D800" s="72"/>
      <c r="E800" s="72"/>
      <c r="F800" s="72"/>
      <c r="G800" s="72"/>
      <c r="H800" s="72"/>
      <c r="I800" s="72"/>
      <c r="J800" s="23"/>
    </row>
    <row r="801" spans="1:17" hidden="1" x14ac:dyDescent="0.25">
      <c r="A801" s="7" t="s">
        <v>45</v>
      </c>
    </row>
    <row r="802" spans="1:17" ht="45" hidden="1" x14ac:dyDescent="0.25">
      <c r="A802" s="7" t="s">
        <v>46</v>
      </c>
    </row>
    <row r="803" spans="1:17" x14ac:dyDescent="0.25">
      <c r="A803" s="24" t="s">
        <v>48</v>
      </c>
      <c r="B803" s="23"/>
      <c r="C803" s="107" t="s">
        <v>47</v>
      </c>
      <c r="D803" s="107"/>
      <c r="E803" s="107"/>
      <c r="F803" s="107"/>
      <c r="G803" s="25">
        <v>1</v>
      </c>
      <c r="H803" s="26"/>
      <c r="J803" s="23"/>
    </row>
    <row r="804" spans="1:17" x14ac:dyDescent="0.25">
      <c r="A804" s="7" t="s">
        <v>49</v>
      </c>
      <c r="B804" s="21"/>
      <c r="C804" s="108"/>
      <c r="D804" s="108"/>
      <c r="E804" s="108"/>
      <c r="F804" s="27" t="s">
        <v>50</v>
      </c>
      <c r="G804" s="28">
        <f>ROUND(SUM(G803:G803), 0 )</f>
        <v>1</v>
      </c>
      <c r="H804" s="28" t="str">
        <f>IF(SUMPRODUCT(--(H803:H803&lt;&gt;""))&lt;&gt;0, ROUND(SUMIF(H803:H803,"",G803:G803) + SUM(H803:H803), 0 ), "")</f>
        <v/>
      </c>
      <c r="I804" s="29"/>
      <c r="J804" s="30">
        <f>IF(AND(G804= "",H804= ""), 0, ROUND(ROUND(I804, 2) * ROUND(IF(H804="",G804,H804),  0), 2))</f>
        <v>0</v>
      </c>
      <c r="K804" s="7"/>
      <c r="M804" s="31">
        <v>0.2</v>
      </c>
      <c r="Q804" s="7">
        <v>1527</v>
      </c>
    </row>
    <row r="805" spans="1:17" hidden="1" x14ac:dyDescent="0.25">
      <c r="A805" s="7" t="s">
        <v>64</v>
      </c>
    </row>
    <row r="806" spans="1:17" ht="36" customHeight="1" x14ac:dyDescent="0.25">
      <c r="A806" s="7">
        <v>4</v>
      </c>
      <c r="B806" s="16" t="s">
        <v>311</v>
      </c>
      <c r="C806" s="113" t="s">
        <v>312</v>
      </c>
      <c r="D806" s="113"/>
      <c r="E806" s="113"/>
      <c r="F806" s="19"/>
      <c r="G806" s="19"/>
      <c r="H806" s="19"/>
      <c r="I806" s="19"/>
      <c r="J806" s="20"/>
      <c r="K806" s="7"/>
    </row>
    <row r="807" spans="1:17" hidden="1" x14ac:dyDescent="0.25">
      <c r="A807" s="7" t="s">
        <v>42</v>
      </c>
    </row>
    <row r="808" spans="1:17" x14ac:dyDescent="0.25">
      <c r="A808" s="7">
        <v>9</v>
      </c>
      <c r="B808" s="21" t="s">
        <v>313</v>
      </c>
      <c r="C808" s="106" t="s">
        <v>314</v>
      </c>
      <c r="D808" s="72"/>
      <c r="E808" s="72"/>
      <c r="F808" s="72"/>
      <c r="G808" s="72"/>
      <c r="H808" s="72"/>
      <c r="I808" s="72"/>
      <c r="J808" s="23"/>
    </row>
    <row r="809" spans="1:17" hidden="1" x14ac:dyDescent="0.25">
      <c r="A809" s="7" t="s">
        <v>55</v>
      </c>
    </row>
    <row r="810" spans="1:17" hidden="1" x14ac:dyDescent="0.25">
      <c r="A810" s="7" t="s">
        <v>45</v>
      </c>
    </row>
    <row r="811" spans="1:17" ht="45" hidden="1" x14ac:dyDescent="0.25">
      <c r="A811" s="7" t="s">
        <v>46</v>
      </c>
    </row>
    <row r="812" spans="1:17" x14ac:dyDescent="0.25">
      <c r="A812" s="24" t="s">
        <v>48</v>
      </c>
      <c r="B812" s="23"/>
      <c r="C812" s="107" t="s">
        <v>47</v>
      </c>
      <c r="D812" s="107"/>
      <c r="E812" s="107"/>
      <c r="F812" s="107"/>
      <c r="G812" s="32">
        <v>1.5</v>
      </c>
      <c r="H812" s="26"/>
      <c r="J812" s="23"/>
    </row>
    <row r="813" spans="1:17" x14ac:dyDescent="0.25">
      <c r="A813" s="7" t="s">
        <v>49</v>
      </c>
      <c r="B813" s="21"/>
      <c r="C813" s="108"/>
      <c r="D813" s="108"/>
      <c r="E813" s="108"/>
      <c r="F813" s="27" t="s">
        <v>10</v>
      </c>
      <c r="G813" s="33">
        <f>ROUND(SUM(G812:G812), 2 )</f>
        <v>1.5</v>
      </c>
      <c r="H813" s="33" t="str">
        <f>IF(SUMPRODUCT(--(H812:H812&lt;&gt;""))&lt;&gt;0, ROUND(SUMIF(H812:H812,"",G812:G812) + SUM(H812:H812), 2 ), "")</f>
        <v/>
      </c>
      <c r="I813" s="29"/>
      <c r="J813" s="30">
        <f>IF(AND(G813= "",H813= ""), 0, ROUND(ROUND(I813, 2) * ROUND(IF(H813="",G813,H813),  2), 2))</f>
        <v>0</v>
      </c>
      <c r="K813" s="7"/>
      <c r="M813" s="31">
        <v>0.2</v>
      </c>
      <c r="Q813" s="7">
        <v>1527</v>
      </c>
    </row>
    <row r="814" spans="1:17" ht="27.2" customHeight="1" x14ac:dyDescent="0.25">
      <c r="A814" s="7">
        <v>9</v>
      </c>
      <c r="B814" s="21" t="s">
        <v>315</v>
      </c>
      <c r="C814" s="106" t="s">
        <v>316</v>
      </c>
      <c r="D814" s="72"/>
      <c r="E814" s="72"/>
      <c r="F814" s="72"/>
      <c r="G814" s="72"/>
      <c r="H814" s="72"/>
      <c r="I814" s="72"/>
      <c r="J814" s="23"/>
    </row>
    <row r="815" spans="1:17" hidden="1" x14ac:dyDescent="0.25">
      <c r="A815" s="7" t="s">
        <v>55</v>
      </c>
    </row>
    <row r="816" spans="1:17" hidden="1" x14ac:dyDescent="0.25">
      <c r="A816" s="7" t="s">
        <v>55</v>
      </c>
    </row>
    <row r="817" spans="1:17" hidden="1" x14ac:dyDescent="0.25">
      <c r="A817" s="7" t="s">
        <v>45</v>
      </c>
    </row>
    <row r="818" spans="1:17" ht="45" hidden="1" x14ac:dyDescent="0.25">
      <c r="A818" s="7" t="s">
        <v>46</v>
      </c>
    </row>
    <row r="819" spans="1:17" x14ac:dyDescent="0.25">
      <c r="A819" s="24" t="s">
        <v>48</v>
      </c>
      <c r="B819" s="23"/>
      <c r="C819" s="107" t="s">
        <v>47</v>
      </c>
      <c r="D819" s="107"/>
      <c r="E819" s="107"/>
      <c r="F819" s="107"/>
      <c r="G819" s="32">
        <v>7.5</v>
      </c>
      <c r="H819" s="26"/>
      <c r="J819" s="23"/>
    </row>
    <row r="820" spans="1:17" x14ac:dyDescent="0.25">
      <c r="A820" s="7" t="s">
        <v>49</v>
      </c>
      <c r="B820" s="21"/>
      <c r="C820" s="108"/>
      <c r="D820" s="108"/>
      <c r="E820" s="108"/>
      <c r="F820" s="27" t="s">
        <v>10</v>
      </c>
      <c r="G820" s="33">
        <f>ROUND(SUM(G819:G819), 2 )</f>
        <v>7.5</v>
      </c>
      <c r="H820" s="33" t="str">
        <f>IF(SUMPRODUCT(--(H819:H819&lt;&gt;""))&lt;&gt;0, ROUND(SUMIF(H819:H819,"",G819:G819) + SUM(H819:H819), 2 ), "")</f>
        <v/>
      </c>
      <c r="I820" s="29"/>
      <c r="J820" s="30">
        <f>IF(AND(G820= "",H820= ""), 0, ROUND(ROUND(I820, 2) * ROUND(IF(H820="",G820,H820),  2), 2))</f>
        <v>0</v>
      </c>
      <c r="K820" s="7" t="s">
        <v>317</v>
      </c>
      <c r="L820" s="7">
        <v>19181</v>
      </c>
      <c r="M820" s="31">
        <v>0.2</v>
      </c>
      <c r="Q820" s="7">
        <v>1527</v>
      </c>
    </row>
    <row r="821" spans="1:17" hidden="1" x14ac:dyDescent="0.25">
      <c r="A821" s="7" t="s">
        <v>64</v>
      </c>
    </row>
    <row r="822" spans="1:17" x14ac:dyDescent="0.25">
      <c r="A822" s="7" t="s">
        <v>38</v>
      </c>
      <c r="B822" s="23"/>
      <c r="C822" s="72"/>
      <c r="D822" s="72"/>
      <c r="E822" s="72"/>
      <c r="J822" s="23"/>
    </row>
    <row r="823" spans="1:17" x14ac:dyDescent="0.25">
      <c r="B823" s="23"/>
      <c r="C823" s="111" t="s">
        <v>280</v>
      </c>
      <c r="D823" s="112"/>
      <c r="E823" s="112"/>
      <c r="F823" s="109"/>
      <c r="G823" s="109"/>
      <c r="H823" s="109"/>
      <c r="I823" s="109"/>
      <c r="J823" s="110"/>
    </row>
    <row r="824" spans="1:17" x14ac:dyDescent="0.25">
      <c r="B824" s="23"/>
      <c r="C824" s="98"/>
      <c r="D824" s="55"/>
      <c r="E824" s="55"/>
      <c r="F824" s="55"/>
      <c r="G824" s="55"/>
      <c r="H824" s="55"/>
      <c r="I824" s="55"/>
      <c r="J824" s="97"/>
    </row>
    <row r="825" spans="1:17" x14ac:dyDescent="0.25">
      <c r="B825" s="23"/>
      <c r="C825" s="101" t="s">
        <v>79</v>
      </c>
      <c r="D825" s="102"/>
      <c r="E825" s="102"/>
      <c r="F825" s="99">
        <f>SUMIF(K717:K822, IF(K716="","",K716), J717:J822)</f>
        <v>0</v>
      </c>
      <c r="G825" s="99"/>
      <c r="H825" s="99"/>
      <c r="I825" s="99"/>
      <c r="J825" s="100"/>
    </row>
    <row r="826" spans="1:17" hidden="1" x14ac:dyDescent="0.25">
      <c r="B826" s="23"/>
      <c r="C826" s="104" t="s">
        <v>80</v>
      </c>
      <c r="D826" s="76"/>
      <c r="E826" s="76"/>
      <c r="F826" s="94">
        <f>ROUND(SUMIF(K717:K822, IF(K716="","",K716), J717:J822) * 0.2, 2)</f>
        <v>0</v>
      </c>
      <c r="G826" s="94"/>
      <c r="H826" s="94"/>
      <c r="I826" s="94"/>
      <c r="J826" s="103"/>
    </row>
    <row r="827" spans="1:17" hidden="1" x14ac:dyDescent="0.25">
      <c r="B827" s="23"/>
      <c r="C827" s="101" t="s">
        <v>81</v>
      </c>
      <c r="D827" s="102"/>
      <c r="E827" s="102"/>
      <c r="F827" s="99">
        <f>SUM(F825:F826)</f>
        <v>0</v>
      </c>
      <c r="G827" s="99"/>
      <c r="H827" s="99"/>
      <c r="I827" s="99"/>
      <c r="J827" s="100"/>
    </row>
    <row r="828" spans="1:17" ht="18.600000000000001" customHeight="1" x14ac:dyDescent="0.25">
      <c r="A828" s="7">
        <v>3</v>
      </c>
      <c r="B828" s="16">
        <v>9</v>
      </c>
      <c r="C828" s="114" t="s">
        <v>318</v>
      </c>
      <c r="D828" s="114"/>
      <c r="E828" s="114"/>
      <c r="F828" s="17"/>
      <c r="G828" s="17"/>
      <c r="H828" s="17"/>
      <c r="I828" s="17"/>
      <c r="J828" s="18"/>
      <c r="K828" s="7"/>
    </row>
    <row r="829" spans="1:17" ht="18" customHeight="1" x14ac:dyDescent="0.25">
      <c r="A829" s="7">
        <v>4</v>
      </c>
      <c r="B829" s="16" t="s">
        <v>319</v>
      </c>
      <c r="C829" s="113" t="s">
        <v>320</v>
      </c>
      <c r="D829" s="113"/>
      <c r="E829" s="113"/>
      <c r="F829" s="19"/>
      <c r="G829" s="19"/>
      <c r="H829" s="19"/>
      <c r="I829" s="19"/>
      <c r="J829" s="20"/>
      <c r="K829" s="7"/>
    </row>
    <row r="830" spans="1:17" hidden="1" x14ac:dyDescent="0.25">
      <c r="A830" s="7" t="s">
        <v>42</v>
      </c>
    </row>
    <row r="831" spans="1:17" x14ac:dyDescent="0.25">
      <c r="A831" s="7">
        <v>9</v>
      </c>
      <c r="B831" s="21" t="s">
        <v>321</v>
      </c>
      <c r="C831" s="106" t="s">
        <v>320</v>
      </c>
      <c r="D831" s="72"/>
      <c r="E831" s="72"/>
      <c r="F831" s="72"/>
      <c r="G831" s="72"/>
      <c r="H831" s="72"/>
      <c r="I831" s="72"/>
      <c r="J831" s="23"/>
    </row>
    <row r="832" spans="1:17" hidden="1" x14ac:dyDescent="0.25">
      <c r="A832" s="7" t="s">
        <v>45</v>
      </c>
    </row>
    <row r="833" spans="1:17" ht="45" hidden="1" x14ac:dyDescent="0.25">
      <c r="A833" s="7" t="s">
        <v>46</v>
      </c>
    </row>
    <row r="834" spans="1:17" x14ac:dyDescent="0.25">
      <c r="A834" s="24" t="s">
        <v>48</v>
      </c>
      <c r="B834" s="23"/>
      <c r="C834" s="107" t="s">
        <v>47</v>
      </c>
      <c r="D834" s="107"/>
      <c r="E834" s="107"/>
      <c r="F834" s="107"/>
      <c r="G834" s="39">
        <v>2</v>
      </c>
      <c r="H834" s="26"/>
      <c r="J834" s="23"/>
    </row>
    <row r="835" spans="1:17" x14ac:dyDescent="0.25">
      <c r="A835" s="7" t="s">
        <v>49</v>
      </c>
      <c r="B835" s="21"/>
      <c r="C835" s="108"/>
      <c r="D835" s="108"/>
      <c r="E835" s="108"/>
      <c r="F835" s="27" t="s">
        <v>322</v>
      </c>
      <c r="G835" s="40">
        <f>ROUND(SUM(G834:G834), 1 )</f>
        <v>2</v>
      </c>
      <c r="H835" s="40" t="str">
        <f>IF(SUMPRODUCT(--(H834:H834&lt;&gt;""))&lt;&gt;0, ROUND(SUMIF(H834:H834,"",G834:G834) + SUM(H834:H834), 1 ), "")</f>
        <v/>
      </c>
      <c r="I835" s="29"/>
      <c r="J835" s="30">
        <f>IF(AND(G835= "",H835= ""), 0, ROUND(ROUND(I835, 2) * ROUND(IF(H835="",G835,H835),  1), 2))</f>
        <v>0</v>
      </c>
      <c r="K835" s="7"/>
      <c r="M835" s="31">
        <v>0.2</v>
      </c>
      <c r="Q835" s="7">
        <v>1527</v>
      </c>
    </row>
    <row r="836" spans="1:17" hidden="1" x14ac:dyDescent="0.25">
      <c r="A836" s="7" t="s">
        <v>64</v>
      </c>
    </row>
    <row r="837" spans="1:17" ht="29.45" customHeight="1" x14ac:dyDescent="0.25">
      <c r="A837" s="7">
        <v>4</v>
      </c>
      <c r="B837" s="16" t="s">
        <v>323</v>
      </c>
      <c r="C837" s="113" t="s">
        <v>324</v>
      </c>
      <c r="D837" s="113"/>
      <c r="E837" s="113"/>
      <c r="F837" s="19"/>
      <c r="G837" s="19"/>
      <c r="H837" s="19"/>
      <c r="I837" s="19"/>
      <c r="J837" s="20"/>
      <c r="K837" s="7"/>
    </row>
    <row r="838" spans="1:17" hidden="1" x14ac:dyDescent="0.25">
      <c r="A838" s="7" t="s">
        <v>42</v>
      </c>
    </row>
    <row r="839" spans="1:17" ht="27.2" customHeight="1" x14ac:dyDescent="0.25">
      <c r="A839" s="7">
        <v>9</v>
      </c>
      <c r="B839" s="21" t="s">
        <v>325</v>
      </c>
      <c r="C839" s="106" t="s">
        <v>326</v>
      </c>
      <c r="D839" s="72"/>
      <c r="E839" s="72"/>
      <c r="F839" s="72"/>
      <c r="G839" s="72"/>
      <c r="H839" s="72"/>
      <c r="I839" s="72"/>
      <c r="J839" s="23"/>
    </row>
    <row r="840" spans="1:17" hidden="1" x14ac:dyDescent="0.25">
      <c r="A840" s="7" t="s">
        <v>45</v>
      </c>
    </row>
    <row r="841" spans="1:17" ht="45" hidden="1" x14ac:dyDescent="0.25">
      <c r="A841" s="7" t="s">
        <v>59</v>
      </c>
    </row>
    <row r="842" spans="1:17" x14ac:dyDescent="0.25">
      <c r="A842" s="24" t="s">
        <v>61</v>
      </c>
      <c r="B842" s="23"/>
      <c r="C842" s="107" t="s">
        <v>60</v>
      </c>
      <c r="D842" s="107"/>
      <c r="E842" s="107"/>
      <c r="F842" s="107"/>
      <c r="G842" s="25">
        <v>1</v>
      </c>
      <c r="H842" s="26"/>
      <c r="J842" s="23"/>
    </row>
    <row r="843" spans="1:17" x14ac:dyDescent="0.25">
      <c r="A843" s="7" t="s">
        <v>49</v>
      </c>
      <c r="B843" s="21"/>
      <c r="C843" s="108"/>
      <c r="D843" s="108"/>
      <c r="E843" s="108"/>
      <c r="F843" s="27" t="s">
        <v>50</v>
      </c>
      <c r="G843" s="28">
        <f>ROUND(SUM(G842:G842), 0 )</f>
        <v>1</v>
      </c>
      <c r="H843" s="28" t="str">
        <f>IF(SUMPRODUCT(--(H842:H842&lt;&gt;""))&lt;&gt;0, ROUND(SUMIF(H842:H842,"",G842:G842) + SUM(H842:H842), 0 ), "")</f>
        <v/>
      </c>
      <c r="I843" s="29"/>
      <c r="J843" s="30">
        <f>IF(AND(G843= "",H843= ""), 0, ROUND(ROUND(I843, 2) * ROUND(IF(H843="",G843,H843),  0), 2))</f>
        <v>0</v>
      </c>
      <c r="K843" s="7"/>
      <c r="M843" s="31">
        <v>0.2</v>
      </c>
      <c r="Q843" s="7">
        <v>1318</v>
      </c>
    </row>
    <row r="844" spans="1:17" hidden="1" x14ac:dyDescent="0.25">
      <c r="A844" s="7" t="s">
        <v>64</v>
      </c>
    </row>
    <row r="845" spans="1:17" ht="18" customHeight="1" x14ac:dyDescent="0.25">
      <c r="A845" s="7">
        <v>4</v>
      </c>
      <c r="B845" s="16" t="s">
        <v>327</v>
      </c>
      <c r="C845" s="113" t="s">
        <v>328</v>
      </c>
      <c r="D845" s="113"/>
      <c r="E845" s="113"/>
      <c r="F845" s="19"/>
      <c r="G845" s="19"/>
      <c r="H845" s="19"/>
      <c r="I845" s="19"/>
      <c r="J845" s="20"/>
      <c r="K845" s="7"/>
    </row>
    <row r="846" spans="1:17" hidden="1" x14ac:dyDescent="0.25">
      <c r="A846" s="7" t="s">
        <v>42</v>
      </c>
    </row>
    <row r="847" spans="1:17" x14ac:dyDescent="0.25">
      <c r="A847" s="7">
        <v>9</v>
      </c>
      <c r="B847" s="21" t="s">
        <v>329</v>
      </c>
      <c r="C847" s="106" t="s">
        <v>330</v>
      </c>
      <c r="D847" s="72"/>
      <c r="E847" s="72"/>
      <c r="F847" s="72"/>
      <c r="G847" s="72"/>
      <c r="H847" s="72"/>
      <c r="I847" s="72"/>
      <c r="J847" s="23"/>
    </row>
    <row r="848" spans="1:17" hidden="1" x14ac:dyDescent="0.25">
      <c r="A848" s="7" t="s">
        <v>55</v>
      </c>
    </row>
    <row r="849" spans="1:17" hidden="1" x14ac:dyDescent="0.25">
      <c r="A849" s="7" t="s">
        <v>55</v>
      </c>
    </row>
    <row r="850" spans="1:17" hidden="1" x14ac:dyDescent="0.25">
      <c r="A850" s="7" t="s">
        <v>55</v>
      </c>
    </row>
    <row r="851" spans="1:17" hidden="1" x14ac:dyDescent="0.25">
      <c r="A851" s="7" t="s">
        <v>45</v>
      </c>
    </row>
    <row r="852" spans="1:17" ht="45" hidden="1" x14ac:dyDescent="0.25">
      <c r="A852" s="7" t="s">
        <v>46</v>
      </c>
    </row>
    <row r="853" spans="1:17" x14ac:dyDescent="0.25">
      <c r="A853" s="24" t="s">
        <v>48</v>
      </c>
      <c r="B853" s="23"/>
      <c r="C853" s="107" t="s">
        <v>47</v>
      </c>
      <c r="D853" s="107"/>
      <c r="E853" s="107"/>
      <c r="F853" s="107"/>
      <c r="G853" s="32">
        <v>6.5</v>
      </c>
      <c r="H853" s="26"/>
      <c r="J853" s="23"/>
    </row>
    <row r="854" spans="1:17" x14ac:dyDescent="0.25">
      <c r="A854" s="7" t="s">
        <v>49</v>
      </c>
      <c r="B854" s="21"/>
      <c r="C854" s="108"/>
      <c r="D854" s="108"/>
      <c r="E854" s="108"/>
      <c r="F854" s="27" t="s">
        <v>10</v>
      </c>
      <c r="G854" s="33">
        <f>ROUND(SUM(G853:G853), 2 )</f>
        <v>6.5</v>
      </c>
      <c r="H854" s="33" t="str">
        <f>IF(SUMPRODUCT(--(H853:H853&lt;&gt;""))&lt;&gt;0, ROUND(SUMIF(H853:H853,"",G853:G853) + SUM(H853:H853), 2 ), "")</f>
        <v/>
      </c>
      <c r="I854" s="29"/>
      <c r="J854" s="30">
        <f>IF(AND(G854= "",H854= ""), 0, ROUND(ROUND(I854, 2) * ROUND(IF(H854="",G854,H854),  2), 2))</f>
        <v>0</v>
      </c>
      <c r="K854" s="7"/>
      <c r="M854" s="31">
        <v>0.2</v>
      </c>
      <c r="Q854" s="7">
        <v>1527</v>
      </c>
    </row>
    <row r="855" spans="1:17" hidden="1" x14ac:dyDescent="0.25">
      <c r="A855" s="7" t="s">
        <v>64</v>
      </c>
    </row>
    <row r="856" spans="1:17" ht="36" customHeight="1" x14ac:dyDescent="0.25">
      <c r="A856" s="7">
        <v>4</v>
      </c>
      <c r="B856" s="16" t="s">
        <v>331</v>
      </c>
      <c r="C856" s="113" t="s">
        <v>332</v>
      </c>
      <c r="D856" s="113"/>
      <c r="E856" s="113"/>
      <c r="F856" s="19"/>
      <c r="G856" s="19"/>
      <c r="H856" s="19"/>
      <c r="I856" s="19"/>
      <c r="J856" s="20"/>
      <c r="K856" s="7"/>
    </row>
    <row r="857" spans="1:17" hidden="1" x14ac:dyDescent="0.25">
      <c r="A857" s="7" t="s">
        <v>42</v>
      </c>
    </row>
    <row r="858" spans="1:17" x14ac:dyDescent="0.25">
      <c r="A858" s="7">
        <v>9</v>
      </c>
      <c r="B858" s="21" t="s">
        <v>333</v>
      </c>
      <c r="C858" s="106" t="s">
        <v>334</v>
      </c>
      <c r="D858" s="72"/>
      <c r="E858" s="72"/>
      <c r="F858" s="72"/>
      <c r="G858" s="72"/>
      <c r="H858" s="72"/>
      <c r="I858" s="72"/>
      <c r="J858" s="23"/>
    </row>
    <row r="859" spans="1:17" hidden="1" x14ac:dyDescent="0.25">
      <c r="A859" s="7" t="s">
        <v>45</v>
      </c>
    </row>
    <row r="860" spans="1:17" ht="45" hidden="1" x14ac:dyDescent="0.25">
      <c r="A860" s="7" t="s">
        <v>46</v>
      </c>
    </row>
    <row r="861" spans="1:17" x14ac:dyDescent="0.25">
      <c r="A861" s="24" t="s">
        <v>48</v>
      </c>
      <c r="B861" s="23"/>
      <c r="C861" s="107" t="s">
        <v>47</v>
      </c>
      <c r="D861" s="107"/>
      <c r="E861" s="107"/>
      <c r="F861" s="107"/>
      <c r="G861" s="25">
        <v>1</v>
      </c>
      <c r="H861" s="26"/>
      <c r="J861" s="23"/>
    </row>
    <row r="862" spans="1:17" x14ac:dyDescent="0.25">
      <c r="A862" s="7" t="s">
        <v>49</v>
      </c>
      <c r="B862" s="21"/>
      <c r="C862" s="108"/>
      <c r="D862" s="108"/>
      <c r="E862" s="108"/>
      <c r="F862" s="27" t="s">
        <v>50</v>
      </c>
      <c r="G862" s="28">
        <f>ROUND(SUM(G861:G861), 0 )</f>
        <v>1</v>
      </c>
      <c r="H862" s="28" t="str">
        <f>IF(SUMPRODUCT(--(H861:H861&lt;&gt;""))&lt;&gt;0, ROUND(SUMIF(H861:H861,"",G861:G861) + SUM(H861:H861), 0 ), "")</f>
        <v/>
      </c>
      <c r="I862" s="29"/>
      <c r="J862" s="30">
        <f>IF(AND(G862= "",H862= ""), 0, ROUND(ROUND(I862, 2) * ROUND(IF(H862="",G862,H862),  0), 2))</f>
        <v>0</v>
      </c>
      <c r="K862" s="7"/>
      <c r="M862" s="31">
        <v>0.2</v>
      </c>
      <c r="Q862" s="7">
        <v>1527</v>
      </c>
    </row>
    <row r="863" spans="1:17" x14ac:dyDescent="0.25">
      <c r="A863" s="7">
        <v>9</v>
      </c>
      <c r="B863" s="21" t="s">
        <v>335</v>
      </c>
      <c r="C863" s="106" t="s">
        <v>336</v>
      </c>
      <c r="D863" s="72"/>
      <c r="E863" s="72"/>
      <c r="F863" s="72"/>
      <c r="G863" s="72"/>
      <c r="H863" s="72"/>
      <c r="I863" s="72"/>
      <c r="J863" s="23"/>
    </row>
    <row r="864" spans="1:17" hidden="1" x14ac:dyDescent="0.25">
      <c r="A864" s="7" t="s">
        <v>45</v>
      </c>
    </row>
    <row r="865" spans="1:17" ht="45" hidden="1" x14ac:dyDescent="0.25">
      <c r="A865" s="7" t="s">
        <v>59</v>
      </c>
    </row>
    <row r="866" spans="1:17" x14ac:dyDescent="0.25">
      <c r="A866" s="24" t="s">
        <v>61</v>
      </c>
      <c r="B866" s="23"/>
      <c r="C866" s="107" t="s">
        <v>60</v>
      </c>
      <c r="D866" s="107"/>
      <c r="E866" s="107"/>
      <c r="F866" s="107"/>
      <c r="G866" s="25">
        <v>1</v>
      </c>
      <c r="H866" s="26"/>
      <c r="J866" s="23"/>
    </row>
    <row r="867" spans="1:17" x14ac:dyDescent="0.25">
      <c r="A867" s="7" t="s">
        <v>49</v>
      </c>
      <c r="B867" s="21"/>
      <c r="C867" s="108"/>
      <c r="D867" s="108"/>
      <c r="E867" s="108"/>
      <c r="F867" s="27" t="s">
        <v>50</v>
      </c>
      <c r="G867" s="28">
        <f>ROUND(SUM(G866:G866), 0 )</f>
        <v>1</v>
      </c>
      <c r="H867" s="28" t="str">
        <f>IF(SUMPRODUCT(--(H866:H866&lt;&gt;""))&lt;&gt;0, ROUND(SUMIF(H866:H866,"",G866:G866) + SUM(H866:H866), 0 ), "")</f>
        <v/>
      </c>
      <c r="I867" s="29"/>
      <c r="J867" s="30">
        <f>IF(AND(G867= "",H867= ""), 0, ROUND(ROUND(I867, 2) * ROUND(IF(H867="",G867,H867),  0), 2))</f>
        <v>0</v>
      </c>
      <c r="K867" s="7"/>
      <c r="M867" s="31">
        <v>0.2</v>
      </c>
      <c r="Q867" s="7">
        <v>1318</v>
      </c>
    </row>
    <row r="868" spans="1:17" hidden="1" x14ac:dyDescent="0.25">
      <c r="A868" s="7" t="s">
        <v>64</v>
      </c>
    </row>
    <row r="869" spans="1:17" ht="29.45" customHeight="1" x14ac:dyDescent="0.25">
      <c r="A869" s="7">
        <v>4</v>
      </c>
      <c r="B869" s="16" t="s">
        <v>337</v>
      </c>
      <c r="C869" s="113" t="s">
        <v>338</v>
      </c>
      <c r="D869" s="113"/>
      <c r="E869" s="113"/>
      <c r="F869" s="19"/>
      <c r="G869" s="19"/>
      <c r="H869" s="19"/>
      <c r="I869" s="19"/>
      <c r="J869" s="20"/>
      <c r="K869" s="7"/>
    </row>
    <row r="870" spans="1:17" hidden="1" x14ac:dyDescent="0.25">
      <c r="A870" s="7" t="s">
        <v>42</v>
      </c>
    </row>
    <row r="871" spans="1:17" x14ac:dyDescent="0.25">
      <c r="A871" s="7">
        <v>9</v>
      </c>
      <c r="B871" s="21" t="s">
        <v>339</v>
      </c>
      <c r="C871" s="106" t="s">
        <v>338</v>
      </c>
      <c r="D871" s="72"/>
      <c r="E871" s="72"/>
      <c r="F871" s="72"/>
      <c r="G871" s="72"/>
      <c r="H871" s="72"/>
      <c r="I871" s="72"/>
      <c r="J871" s="23"/>
    </row>
    <row r="872" spans="1:17" hidden="1" x14ac:dyDescent="0.25">
      <c r="A872" s="7" t="s">
        <v>45</v>
      </c>
    </row>
    <row r="873" spans="1:17" ht="45" hidden="1" x14ac:dyDescent="0.25">
      <c r="A873" s="7" t="s">
        <v>46</v>
      </c>
    </row>
    <row r="874" spans="1:17" hidden="1" x14ac:dyDescent="0.25">
      <c r="A874" s="7" t="s">
        <v>45</v>
      </c>
    </row>
    <row r="875" spans="1:17" ht="45" hidden="1" x14ac:dyDescent="0.25">
      <c r="A875" s="7" t="s">
        <v>59</v>
      </c>
    </row>
    <row r="876" spans="1:17" x14ac:dyDescent="0.25">
      <c r="A876" s="24" t="s">
        <v>48</v>
      </c>
      <c r="B876" s="23"/>
      <c r="C876" s="107" t="s">
        <v>47</v>
      </c>
      <c r="D876" s="107"/>
      <c r="E876" s="107"/>
      <c r="F876" s="107"/>
      <c r="G876" s="32">
        <v>28</v>
      </c>
      <c r="H876" s="26"/>
      <c r="J876" s="23"/>
    </row>
    <row r="877" spans="1:17" x14ac:dyDescent="0.25">
      <c r="A877" s="24" t="s">
        <v>61</v>
      </c>
      <c r="B877" s="23"/>
      <c r="C877" s="107" t="s">
        <v>60</v>
      </c>
      <c r="D877" s="107"/>
      <c r="E877" s="107"/>
      <c r="F877" s="107"/>
      <c r="G877" s="32">
        <v>425</v>
      </c>
      <c r="H877" s="26"/>
      <c r="J877" s="23"/>
    </row>
    <row r="878" spans="1:17" x14ac:dyDescent="0.25">
      <c r="A878" s="7" t="s">
        <v>49</v>
      </c>
      <c r="B878" s="21"/>
      <c r="C878" s="108"/>
      <c r="D878" s="108"/>
      <c r="E878" s="108"/>
      <c r="F878" s="27" t="s">
        <v>195</v>
      </c>
      <c r="G878" s="33">
        <f>ROUND(SUM(G876:G877), 2 )</f>
        <v>453</v>
      </c>
      <c r="H878" s="33" t="str">
        <f>IF(SUMPRODUCT(--(H876:H877&lt;&gt;""))&lt;&gt;0, ROUND(SUMIF(H876:H877,"",G876:G877) + SUM(H876:H877), 2 ), "")</f>
        <v/>
      </c>
      <c r="I878" s="29"/>
      <c r="J878" s="30">
        <f>IF(AND(G878= "",H878= ""), 0, ROUND(ROUND(I878, 2) * ROUND(IF(H878="",G878,H878),  2), 2))</f>
        <v>0</v>
      </c>
      <c r="K878" s="7"/>
      <c r="M878" s="31">
        <v>0.2</v>
      </c>
    </row>
    <row r="879" spans="1:17" hidden="1" x14ac:dyDescent="0.25">
      <c r="G879" s="34">
        <f>G876</f>
        <v>28</v>
      </c>
      <c r="H879" s="34" t="str">
        <f>IF(H876= "", "", H876)</f>
        <v/>
      </c>
      <c r="J879" s="34">
        <f>IF(AND(G879= "",H879= ""), 0, ROUND(ROUND(I878, 2) * ROUND(IF(H879="",G879,H879),  2), 2))</f>
        <v>0</v>
      </c>
      <c r="K879" s="7">
        <f>K878</f>
        <v>0</v>
      </c>
      <c r="Q879" s="7">
        <v>1527</v>
      </c>
    </row>
    <row r="880" spans="1:17" hidden="1" x14ac:dyDescent="0.25">
      <c r="G880" s="34">
        <f>G877</f>
        <v>425</v>
      </c>
      <c r="H880" s="34" t="str">
        <f>IF(H877= "", "", H877)</f>
        <v/>
      </c>
      <c r="J880" s="34">
        <f>IF(AND(G880= "",H880= ""), 0, ROUND(ROUND(I878, 2) * ROUND(IF(H880="",G880,H880),  2), 2))</f>
        <v>0</v>
      </c>
      <c r="K880" s="7">
        <f>K878</f>
        <v>0</v>
      </c>
      <c r="Q880" s="7">
        <v>1318</v>
      </c>
    </row>
    <row r="881" spans="1:17" hidden="1" x14ac:dyDescent="0.25">
      <c r="A881" s="7" t="s">
        <v>42</v>
      </c>
    </row>
    <row r="882" spans="1:17" hidden="1" x14ac:dyDescent="0.25">
      <c r="A882" s="7" t="s">
        <v>64</v>
      </c>
    </row>
    <row r="883" spans="1:17" ht="29.45" customHeight="1" x14ac:dyDescent="0.25">
      <c r="A883" s="7">
        <v>4</v>
      </c>
      <c r="B883" s="16" t="s">
        <v>340</v>
      </c>
      <c r="C883" s="113" t="s">
        <v>341</v>
      </c>
      <c r="D883" s="113"/>
      <c r="E883" s="113"/>
      <c r="F883" s="19"/>
      <c r="G883" s="19"/>
      <c r="H883" s="19"/>
      <c r="I883" s="19"/>
      <c r="J883" s="20"/>
      <c r="K883" s="7"/>
    </row>
    <row r="884" spans="1:17" hidden="1" x14ac:dyDescent="0.25">
      <c r="A884" s="7" t="s">
        <v>42</v>
      </c>
    </row>
    <row r="885" spans="1:17" x14ac:dyDescent="0.25">
      <c r="A885" s="7">
        <v>9</v>
      </c>
      <c r="B885" s="21" t="s">
        <v>342</v>
      </c>
      <c r="C885" s="106" t="s">
        <v>341</v>
      </c>
      <c r="D885" s="72"/>
      <c r="E885" s="72"/>
      <c r="F885" s="72"/>
      <c r="G885" s="72"/>
      <c r="H885" s="72"/>
      <c r="I885" s="72"/>
      <c r="J885" s="23"/>
    </row>
    <row r="886" spans="1:17" hidden="1" x14ac:dyDescent="0.25">
      <c r="A886" s="7" t="s">
        <v>45</v>
      </c>
    </row>
    <row r="887" spans="1:17" ht="45" hidden="1" x14ac:dyDescent="0.25">
      <c r="A887" s="7" t="s">
        <v>59</v>
      </c>
    </row>
    <row r="888" spans="1:17" x14ac:dyDescent="0.25">
      <c r="A888" s="24" t="s">
        <v>61</v>
      </c>
      <c r="B888" s="23"/>
      <c r="C888" s="107" t="s">
        <v>60</v>
      </c>
      <c r="D888" s="107"/>
      <c r="E888" s="107"/>
      <c r="F888" s="107"/>
      <c r="G888" s="25">
        <v>1</v>
      </c>
      <c r="H888" s="26"/>
      <c r="J888" s="23"/>
    </row>
    <row r="889" spans="1:17" x14ac:dyDescent="0.25">
      <c r="A889" s="7" t="s">
        <v>49</v>
      </c>
      <c r="B889" s="21"/>
      <c r="C889" s="108"/>
      <c r="D889" s="108"/>
      <c r="E889" s="108"/>
      <c r="F889" s="27" t="s">
        <v>50</v>
      </c>
      <c r="G889" s="28">
        <f>ROUND(SUM(G888:G888), 0 )</f>
        <v>1</v>
      </c>
      <c r="H889" s="28" t="str">
        <f>IF(SUMPRODUCT(--(H888:H888&lt;&gt;""))&lt;&gt;0, ROUND(SUMIF(H888:H888,"",G888:G888) + SUM(H888:H888), 0 ), "")</f>
        <v/>
      </c>
      <c r="I889" s="29"/>
      <c r="J889" s="30">
        <f>IF(AND(G889= "",H889= ""), 0, ROUND(ROUND(I889, 2) * ROUND(IF(H889="",G889,H889),  0), 2))</f>
        <v>0</v>
      </c>
      <c r="K889" s="7"/>
      <c r="M889" s="31">
        <v>0.2</v>
      </c>
      <c r="Q889" s="7">
        <v>1318</v>
      </c>
    </row>
    <row r="890" spans="1:17" hidden="1" x14ac:dyDescent="0.25">
      <c r="A890" s="7" t="s">
        <v>64</v>
      </c>
    </row>
    <row r="891" spans="1:17" ht="36" customHeight="1" x14ac:dyDescent="0.25">
      <c r="A891" s="7">
        <v>4</v>
      </c>
      <c r="B891" s="16" t="s">
        <v>343</v>
      </c>
      <c r="C891" s="113" t="s">
        <v>344</v>
      </c>
      <c r="D891" s="113"/>
      <c r="E891" s="113"/>
      <c r="F891" s="19"/>
      <c r="G891" s="19"/>
      <c r="H891" s="19"/>
      <c r="I891" s="19"/>
      <c r="J891" s="20"/>
      <c r="K891" s="7"/>
    </row>
    <row r="892" spans="1:17" hidden="1" x14ac:dyDescent="0.25">
      <c r="A892" s="7" t="s">
        <v>42</v>
      </c>
    </row>
    <row r="893" spans="1:17" x14ac:dyDescent="0.25">
      <c r="A893" s="7">
        <v>9</v>
      </c>
      <c r="B893" s="21" t="s">
        <v>345</v>
      </c>
      <c r="C893" s="106" t="s">
        <v>346</v>
      </c>
      <c r="D893" s="72"/>
      <c r="E893" s="72"/>
      <c r="F893" s="72"/>
      <c r="G893" s="72"/>
      <c r="H893" s="72"/>
      <c r="I893" s="72"/>
      <c r="J893" s="23"/>
    </row>
    <row r="894" spans="1:17" hidden="1" x14ac:dyDescent="0.25">
      <c r="A894" s="7" t="s">
        <v>45</v>
      </c>
    </row>
    <row r="895" spans="1:17" ht="45" hidden="1" x14ac:dyDescent="0.25">
      <c r="A895" s="7" t="s">
        <v>46</v>
      </c>
    </row>
    <row r="896" spans="1:17" x14ac:dyDescent="0.25">
      <c r="A896" s="24" t="s">
        <v>48</v>
      </c>
      <c r="B896" s="23"/>
      <c r="C896" s="107" t="s">
        <v>47</v>
      </c>
      <c r="D896" s="107"/>
      <c r="E896" s="107"/>
      <c r="F896" s="107"/>
      <c r="G896" s="25">
        <v>1</v>
      </c>
      <c r="H896" s="26"/>
      <c r="J896" s="23"/>
    </row>
    <row r="897" spans="1:17" x14ac:dyDescent="0.25">
      <c r="A897" s="7" t="s">
        <v>49</v>
      </c>
      <c r="B897" s="21"/>
      <c r="C897" s="108"/>
      <c r="D897" s="108"/>
      <c r="E897" s="108"/>
      <c r="F897" s="27" t="s">
        <v>50</v>
      </c>
      <c r="G897" s="28">
        <f>ROUND(SUM(G896:G896), 0 )</f>
        <v>1</v>
      </c>
      <c r="H897" s="28" t="str">
        <f>IF(SUMPRODUCT(--(H896:H896&lt;&gt;""))&lt;&gt;0, ROUND(SUMIF(H896:H896,"",G896:G896) + SUM(H896:H896), 0 ), "")</f>
        <v/>
      </c>
      <c r="I897" s="29"/>
      <c r="J897" s="30">
        <f>IF(AND(G897= "",H897= ""), 0, ROUND(ROUND(I897, 2) * ROUND(IF(H897="",G897,H897),  0), 2))</f>
        <v>0</v>
      </c>
      <c r="K897" s="7"/>
      <c r="M897" s="31">
        <v>0.2</v>
      </c>
      <c r="Q897" s="7">
        <v>1527</v>
      </c>
    </row>
    <row r="898" spans="1:17" x14ac:dyDescent="0.25">
      <c r="A898" s="7">
        <v>9</v>
      </c>
      <c r="B898" s="21" t="s">
        <v>347</v>
      </c>
      <c r="C898" s="106" t="s">
        <v>348</v>
      </c>
      <c r="D898" s="72"/>
      <c r="E898" s="72"/>
      <c r="F898" s="72"/>
      <c r="G898" s="72"/>
      <c r="H898" s="72"/>
      <c r="I898" s="72"/>
      <c r="J898" s="23"/>
    </row>
    <row r="899" spans="1:17" hidden="1" x14ac:dyDescent="0.25">
      <c r="A899" s="7" t="s">
        <v>45</v>
      </c>
    </row>
    <row r="900" spans="1:17" ht="45" hidden="1" x14ac:dyDescent="0.25">
      <c r="A900" s="7" t="s">
        <v>59</v>
      </c>
    </row>
    <row r="901" spans="1:17" x14ac:dyDescent="0.25">
      <c r="A901" s="24" t="s">
        <v>61</v>
      </c>
      <c r="B901" s="23"/>
      <c r="C901" s="107" t="s">
        <v>60</v>
      </c>
      <c r="D901" s="107"/>
      <c r="E901" s="107"/>
      <c r="F901" s="107"/>
      <c r="G901" s="25">
        <v>1</v>
      </c>
      <c r="H901" s="26"/>
      <c r="J901" s="23"/>
    </row>
    <row r="902" spans="1:17" x14ac:dyDescent="0.25">
      <c r="A902" s="7" t="s">
        <v>49</v>
      </c>
      <c r="B902" s="21"/>
      <c r="C902" s="108"/>
      <c r="D902" s="108"/>
      <c r="E902" s="108"/>
      <c r="F902" s="27" t="s">
        <v>50</v>
      </c>
      <c r="G902" s="28">
        <f>ROUND(SUM(G901:G901), 0 )</f>
        <v>1</v>
      </c>
      <c r="H902" s="28" t="str">
        <f>IF(SUMPRODUCT(--(H901:H901&lt;&gt;""))&lt;&gt;0, ROUND(SUMIF(H901:H901,"",G901:G901) + SUM(H901:H901), 0 ), "")</f>
        <v/>
      </c>
      <c r="I902" s="29"/>
      <c r="J902" s="30">
        <f>IF(AND(G902= "",H902= ""), 0, ROUND(ROUND(I902, 2) * ROUND(IF(H902="",G902,H902),  0), 2))</f>
        <v>0</v>
      </c>
      <c r="K902" s="7"/>
      <c r="M902" s="31">
        <v>0.2</v>
      </c>
      <c r="Q902" s="7">
        <v>1318</v>
      </c>
    </row>
    <row r="903" spans="1:17" hidden="1" x14ac:dyDescent="0.25">
      <c r="A903" s="7" t="s">
        <v>64</v>
      </c>
    </row>
    <row r="904" spans="1:17" ht="18" customHeight="1" x14ac:dyDescent="0.25">
      <c r="A904" s="7">
        <v>4</v>
      </c>
      <c r="B904" s="16" t="s">
        <v>349</v>
      </c>
      <c r="C904" s="113" t="s">
        <v>350</v>
      </c>
      <c r="D904" s="113"/>
      <c r="E904" s="113"/>
      <c r="F904" s="19"/>
      <c r="G904" s="19"/>
      <c r="H904" s="19"/>
      <c r="I904" s="19"/>
      <c r="J904" s="20"/>
      <c r="K904" s="7"/>
    </row>
    <row r="905" spans="1:17" hidden="1" x14ac:dyDescent="0.25">
      <c r="A905" s="7" t="s">
        <v>42</v>
      </c>
    </row>
    <row r="906" spans="1:17" x14ac:dyDescent="0.25">
      <c r="A906" s="7">
        <v>9</v>
      </c>
      <c r="B906" s="21" t="s">
        <v>351</v>
      </c>
      <c r="C906" s="106" t="s">
        <v>352</v>
      </c>
      <c r="D906" s="72"/>
      <c r="E906" s="72"/>
      <c r="F906" s="72"/>
      <c r="G906" s="72"/>
      <c r="H906" s="72"/>
      <c r="I906" s="72"/>
      <c r="J906" s="23"/>
    </row>
    <row r="907" spans="1:17" hidden="1" x14ac:dyDescent="0.25">
      <c r="A907" s="7" t="s">
        <v>45</v>
      </c>
    </row>
    <row r="908" spans="1:17" ht="45" hidden="1" x14ac:dyDescent="0.25">
      <c r="A908" s="7" t="s">
        <v>46</v>
      </c>
    </row>
    <row r="909" spans="1:17" hidden="1" x14ac:dyDescent="0.25">
      <c r="A909" s="7" t="s">
        <v>45</v>
      </c>
    </row>
    <row r="910" spans="1:17" ht="45" hidden="1" x14ac:dyDescent="0.25">
      <c r="A910" s="7" t="s">
        <v>59</v>
      </c>
    </row>
    <row r="911" spans="1:17" x14ac:dyDescent="0.25">
      <c r="A911" s="24" t="s">
        <v>48</v>
      </c>
      <c r="B911" s="23"/>
      <c r="C911" s="107" t="s">
        <v>47</v>
      </c>
      <c r="D911" s="107"/>
      <c r="E911" s="107"/>
      <c r="F911" s="107"/>
      <c r="G911" s="25">
        <v>20</v>
      </c>
      <c r="H911" s="26"/>
      <c r="J911" s="23"/>
    </row>
    <row r="912" spans="1:17" x14ac:dyDescent="0.25">
      <c r="A912" s="24" t="s">
        <v>61</v>
      </c>
      <c r="B912" s="23"/>
      <c r="C912" s="107" t="s">
        <v>60</v>
      </c>
      <c r="D912" s="107"/>
      <c r="E912" s="107"/>
      <c r="F912" s="107"/>
      <c r="G912" s="25">
        <v>20</v>
      </c>
      <c r="H912" s="26"/>
      <c r="J912" s="23"/>
    </row>
    <row r="913" spans="1:17" x14ac:dyDescent="0.25">
      <c r="A913" s="7" t="s">
        <v>49</v>
      </c>
      <c r="B913" s="21"/>
      <c r="C913" s="108"/>
      <c r="D913" s="108"/>
      <c r="E913" s="108"/>
      <c r="F913" s="27" t="s">
        <v>353</v>
      </c>
      <c r="G913" s="28">
        <f>ROUND(SUM(G911:G912), 0 )</f>
        <v>40</v>
      </c>
      <c r="H913" s="28" t="str">
        <f>IF(SUMPRODUCT(--(H911:H912&lt;&gt;""))&lt;&gt;0, ROUND(SUMIF(H911:H912,"",G911:G912) + SUM(H911:H912), 0 ), "")</f>
        <v/>
      </c>
      <c r="I913" s="29"/>
      <c r="J913" s="30">
        <f>IF(AND(G913= "",H913= ""), 0, ROUND(ROUND(I913, 2) * ROUND(IF(H913="",G913,H913),  0), 2))</f>
        <v>0</v>
      </c>
      <c r="K913" s="7"/>
      <c r="M913" s="31">
        <v>0.2</v>
      </c>
    </row>
    <row r="914" spans="1:17" hidden="1" x14ac:dyDescent="0.25">
      <c r="G914" s="34">
        <f>G911</f>
        <v>20</v>
      </c>
      <c r="H914" s="34" t="str">
        <f>IF(H911= "", "", H911)</f>
        <v/>
      </c>
      <c r="J914" s="34">
        <f>IF(AND(G914= "",H914= ""), 0, ROUND(ROUND(I913, 2) * ROUND(IF(H914="",G914,H914),  0), 2))</f>
        <v>0</v>
      </c>
      <c r="K914" s="7">
        <f>K913</f>
        <v>0</v>
      </c>
      <c r="Q914" s="7">
        <v>1527</v>
      </c>
    </row>
    <row r="915" spans="1:17" hidden="1" x14ac:dyDescent="0.25">
      <c r="G915" s="34">
        <f>G912</f>
        <v>20</v>
      </c>
      <c r="H915" s="34" t="str">
        <f>IF(H912= "", "", H912)</f>
        <v/>
      </c>
      <c r="J915" s="34">
        <f>IF(AND(G915= "",H915= ""), 0, ROUND(ROUND(I913, 2) * ROUND(IF(H915="",G915,H915),  0), 2))</f>
        <v>0</v>
      </c>
      <c r="K915" s="7">
        <f>K913</f>
        <v>0</v>
      </c>
      <c r="Q915" s="7">
        <v>1318</v>
      </c>
    </row>
    <row r="916" spans="1:17" x14ac:dyDescent="0.25">
      <c r="A916" s="7">
        <v>9</v>
      </c>
      <c r="B916" s="21" t="s">
        <v>354</v>
      </c>
      <c r="C916" s="106" t="s">
        <v>355</v>
      </c>
      <c r="D916" s="72"/>
      <c r="E916" s="72"/>
      <c r="F916" s="72"/>
      <c r="G916" s="72"/>
      <c r="H916" s="72"/>
      <c r="I916" s="72"/>
      <c r="J916" s="23"/>
    </row>
    <row r="917" spans="1:17" hidden="1" x14ac:dyDescent="0.25">
      <c r="A917" s="7" t="s">
        <v>45</v>
      </c>
    </row>
    <row r="918" spans="1:17" ht="45" hidden="1" x14ac:dyDescent="0.25">
      <c r="A918" s="7" t="s">
        <v>46</v>
      </c>
    </row>
    <row r="919" spans="1:17" hidden="1" x14ac:dyDescent="0.25">
      <c r="A919" s="7" t="s">
        <v>45</v>
      </c>
    </row>
    <row r="920" spans="1:17" ht="45" hidden="1" x14ac:dyDescent="0.25">
      <c r="A920" s="7" t="s">
        <v>59</v>
      </c>
    </row>
    <row r="921" spans="1:17" x14ac:dyDescent="0.25">
      <c r="A921" s="24" t="s">
        <v>48</v>
      </c>
      <c r="B921" s="23"/>
      <c r="C921" s="107" t="s">
        <v>47</v>
      </c>
      <c r="D921" s="107"/>
      <c r="E921" s="107"/>
      <c r="F921" s="107"/>
      <c r="G921" s="25">
        <v>20</v>
      </c>
      <c r="H921" s="26"/>
      <c r="J921" s="23"/>
    </row>
    <row r="922" spans="1:17" x14ac:dyDescent="0.25">
      <c r="A922" s="24" t="s">
        <v>61</v>
      </c>
      <c r="B922" s="23"/>
      <c r="C922" s="107" t="s">
        <v>60</v>
      </c>
      <c r="D922" s="107"/>
      <c r="E922" s="107"/>
      <c r="F922" s="107"/>
      <c r="G922" s="25">
        <v>20</v>
      </c>
      <c r="H922" s="26"/>
      <c r="J922" s="23"/>
    </row>
    <row r="923" spans="1:17" x14ac:dyDescent="0.25">
      <c r="A923" s="7" t="s">
        <v>49</v>
      </c>
      <c r="B923" s="21"/>
      <c r="C923" s="108"/>
      <c r="D923" s="108"/>
      <c r="E923" s="108"/>
      <c r="F923" s="27" t="s">
        <v>353</v>
      </c>
      <c r="G923" s="28">
        <f>ROUND(SUM(G921:G922), 0 )</f>
        <v>40</v>
      </c>
      <c r="H923" s="28" t="str">
        <f>IF(SUMPRODUCT(--(H921:H922&lt;&gt;""))&lt;&gt;0, ROUND(SUMIF(H921:H922,"",G921:G922) + SUM(H921:H922), 0 ), "")</f>
        <v/>
      </c>
      <c r="I923" s="29"/>
      <c r="J923" s="30">
        <f>IF(AND(G923= "",H923= ""), 0, ROUND(ROUND(I923, 2) * ROUND(IF(H923="",G923,H923),  0), 2))</f>
        <v>0</v>
      </c>
      <c r="K923" s="7"/>
      <c r="M923" s="31">
        <v>0.2</v>
      </c>
    </row>
    <row r="924" spans="1:17" hidden="1" x14ac:dyDescent="0.25">
      <c r="G924" s="34">
        <f>G921</f>
        <v>20</v>
      </c>
      <c r="H924" s="34" t="str">
        <f>IF(H921= "", "", H921)</f>
        <v/>
      </c>
      <c r="J924" s="34">
        <f>IF(AND(G924= "",H924= ""), 0, ROUND(ROUND(I923, 2) * ROUND(IF(H924="",G924,H924),  0), 2))</f>
        <v>0</v>
      </c>
      <c r="K924" s="7">
        <f>K923</f>
        <v>0</v>
      </c>
      <c r="Q924" s="7">
        <v>1527</v>
      </c>
    </row>
    <row r="925" spans="1:17" hidden="1" x14ac:dyDescent="0.25">
      <c r="G925" s="34">
        <f>G922</f>
        <v>20</v>
      </c>
      <c r="H925" s="34" t="str">
        <f>IF(H922= "", "", H922)</f>
        <v/>
      </c>
      <c r="J925" s="34">
        <f>IF(AND(G925= "",H925= ""), 0, ROUND(ROUND(I923, 2) * ROUND(IF(H925="",G925,H925),  0), 2))</f>
        <v>0</v>
      </c>
      <c r="K925" s="7">
        <f>K923</f>
        <v>0</v>
      </c>
      <c r="Q925" s="7">
        <v>1318</v>
      </c>
    </row>
    <row r="926" spans="1:17" hidden="1" x14ac:dyDescent="0.25">
      <c r="A926" s="7" t="s">
        <v>64</v>
      </c>
    </row>
    <row r="927" spans="1:17" ht="18" customHeight="1" x14ac:dyDescent="0.25">
      <c r="A927" s="7">
        <v>4</v>
      </c>
      <c r="B927" s="16" t="s">
        <v>356</v>
      </c>
      <c r="C927" s="113" t="s">
        <v>357</v>
      </c>
      <c r="D927" s="113"/>
      <c r="E927" s="113"/>
      <c r="F927" s="19"/>
      <c r="G927" s="19"/>
      <c r="H927" s="19"/>
      <c r="I927" s="19"/>
      <c r="J927" s="20"/>
      <c r="K927" s="7"/>
    </row>
    <row r="928" spans="1:17" hidden="1" x14ac:dyDescent="0.25">
      <c r="A928" s="7" t="s">
        <v>42</v>
      </c>
    </row>
    <row r="929" spans="1:17" x14ac:dyDescent="0.25">
      <c r="A929" s="7">
        <v>9</v>
      </c>
      <c r="B929" s="21" t="s">
        <v>358</v>
      </c>
      <c r="C929" s="106" t="s">
        <v>357</v>
      </c>
      <c r="D929" s="72"/>
      <c r="E929" s="72"/>
      <c r="F929" s="72"/>
      <c r="G929" s="72"/>
      <c r="H929" s="72"/>
      <c r="I929" s="72"/>
      <c r="J929" s="23"/>
    </row>
    <row r="930" spans="1:17" hidden="1" x14ac:dyDescent="0.25">
      <c r="A930" s="7" t="s">
        <v>45</v>
      </c>
    </row>
    <row r="931" spans="1:17" ht="45" hidden="1" x14ac:dyDescent="0.25">
      <c r="A931" s="7" t="s">
        <v>46</v>
      </c>
    </row>
    <row r="932" spans="1:17" x14ac:dyDescent="0.25">
      <c r="A932" s="24" t="s">
        <v>48</v>
      </c>
      <c r="B932" s="23"/>
      <c r="C932" s="107" t="s">
        <v>47</v>
      </c>
      <c r="D932" s="107"/>
      <c r="E932" s="107"/>
      <c r="F932" s="107"/>
      <c r="G932" s="25">
        <v>1</v>
      </c>
      <c r="H932" s="26"/>
      <c r="J932" s="23"/>
    </row>
    <row r="933" spans="1:17" x14ac:dyDescent="0.25">
      <c r="A933" s="7" t="s">
        <v>49</v>
      </c>
      <c r="B933" s="21"/>
      <c r="C933" s="108"/>
      <c r="D933" s="108"/>
      <c r="E933" s="108"/>
      <c r="F933" s="27" t="s">
        <v>50</v>
      </c>
      <c r="G933" s="28">
        <f>ROUND(SUM(G932:G932), 0 )</f>
        <v>1</v>
      </c>
      <c r="H933" s="28" t="str">
        <f>IF(SUMPRODUCT(--(H932:H932&lt;&gt;""))&lt;&gt;0, ROUND(SUMIF(H932:H932,"",G932:G932) + SUM(H932:H932), 0 ), "")</f>
        <v/>
      </c>
      <c r="I933" s="29"/>
      <c r="J933" s="30">
        <f>IF(AND(G933= "",H933= ""), 0, ROUND(ROUND(I933, 2) * ROUND(IF(H933="",G933,H933),  0), 2))</f>
        <v>0</v>
      </c>
      <c r="K933" s="7"/>
      <c r="M933" s="31">
        <v>0.2</v>
      </c>
      <c r="Q933" s="7">
        <v>1527</v>
      </c>
    </row>
    <row r="934" spans="1:17" x14ac:dyDescent="0.25">
      <c r="A934" s="7">
        <v>9</v>
      </c>
      <c r="B934" s="21" t="s">
        <v>359</v>
      </c>
      <c r="C934" s="106" t="s">
        <v>360</v>
      </c>
      <c r="D934" s="72"/>
      <c r="E934" s="72"/>
      <c r="F934" s="72"/>
      <c r="G934" s="72"/>
      <c r="H934" s="72"/>
      <c r="I934" s="72"/>
      <c r="J934" s="23"/>
    </row>
    <row r="935" spans="1:17" hidden="1" x14ac:dyDescent="0.25">
      <c r="A935" s="7" t="s">
        <v>45</v>
      </c>
    </row>
    <row r="936" spans="1:17" ht="45" hidden="1" x14ac:dyDescent="0.25">
      <c r="A936" s="7" t="s">
        <v>59</v>
      </c>
    </row>
    <row r="937" spans="1:17" x14ac:dyDescent="0.25">
      <c r="A937" s="24" t="s">
        <v>61</v>
      </c>
      <c r="B937" s="23"/>
      <c r="C937" s="107" t="s">
        <v>60</v>
      </c>
      <c r="D937" s="107"/>
      <c r="E937" s="107"/>
      <c r="F937" s="107"/>
      <c r="G937" s="25">
        <v>1</v>
      </c>
      <c r="H937" s="26"/>
      <c r="J937" s="23"/>
    </row>
    <row r="938" spans="1:17" x14ac:dyDescent="0.25">
      <c r="A938" s="7" t="s">
        <v>49</v>
      </c>
      <c r="B938" s="21"/>
      <c r="C938" s="108"/>
      <c r="D938" s="108"/>
      <c r="E938" s="108"/>
      <c r="F938" s="27" t="s">
        <v>50</v>
      </c>
      <c r="G938" s="28">
        <f>ROUND(SUM(G937:G937), 0 )</f>
        <v>1</v>
      </c>
      <c r="H938" s="28" t="str">
        <f>IF(SUMPRODUCT(--(H937:H937&lt;&gt;""))&lt;&gt;0, ROUND(SUMIF(H937:H937,"",G937:G937) + SUM(H937:H937), 0 ), "")</f>
        <v/>
      </c>
      <c r="I938" s="29"/>
      <c r="J938" s="30">
        <f>IF(AND(G938= "",H938= ""), 0, ROUND(ROUND(I938, 2) * ROUND(IF(H938="",G938,H938),  0), 2))</f>
        <v>0</v>
      </c>
      <c r="K938" s="7"/>
      <c r="M938" s="31">
        <v>0.2</v>
      </c>
      <c r="Q938" s="7">
        <v>1318</v>
      </c>
    </row>
    <row r="939" spans="1:17" hidden="1" x14ac:dyDescent="0.25">
      <c r="A939" s="7" t="s">
        <v>64</v>
      </c>
    </row>
    <row r="940" spans="1:17" x14ac:dyDescent="0.25">
      <c r="A940" s="7" t="s">
        <v>38</v>
      </c>
      <c r="B940" s="23"/>
      <c r="C940" s="72"/>
      <c r="D940" s="72"/>
      <c r="E940" s="72"/>
      <c r="J940" s="23"/>
    </row>
    <row r="941" spans="1:17" x14ac:dyDescent="0.25">
      <c r="B941" s="23"/>
      <c r="C941" s="111" t="s">
        <v>318</v>
      </c>
      <c r="D941" s="112"/>
      <c r="E941" s="112"/>
      <c r="F941" s="109"/>
      <c r="G941" s="109"/>
      <c r="H941" s="109"/>
      <c r="I941" s="109"/>
      <c r="J941" s="110"/>
    </row>
    <row r="942" spans="1:17" x14ac:dyDescent="0.25">
      <c r="B942" s="23"/>
      <c r="C942" s="98"/>
      <c r="D942" s="55"/>
      <c r="E942" s="55"/>
      <c r="F942" s="55"/>
      <c r="G942" s="55"/>
      <c r="H942" s="55"/>
      <c r="I942" s="55"/>
      <c r="J942" s="97"/>
    </row>
    <row r="943" spans="1:17" x14ac:dyDescent="0.25">
      <c r="B943" s="23"/>
      <c r="C943" s="101" t="s">
        <v>79</v>
      </c>
      <c r="D943" s="102"/>
      <c r="E943" s="102"/>
      <c r="F943" s="99">
        <f>SUMIF(K829:K940, IF(K828="","",K828), J829:J940)</f>
        <v>0</v>
      </c>
      <c r="G943" s="99"/>
      <c r="H943" s="99"/>
      <c r="I943" s="99"/>
      <c r="J943" s="100"/>
    </row>
    <row r="944" spans="1:17" hidden="1" x14ac:dyDescent="0.25">
      <c r="B944" s="23"/>
      <c r="C944" s="104" t="s">
        <v>80</v>
      </c>
      <c r="D944" s="76"/>
      <c r="E944" s="76"/>
      <c r="F944" s="94">
        <f>ROUND(SUMIF(K829:K940, IF(K828="","",K828), J829:J940) * 0.2, 2)</f>
        <v>0</v>
      </c>
      <c r="G944" s="94"/>
      <c r="H944" s="94"/>
      <c r="I944" s="94"/>
      <c r="J944" s="103"/>
    </row>
    <row r="945" spans="2:17" hidden="1" x14ac:dyDescent="0.25">
      <c r="B945" s="23"/>
      <c r="C945" s="101" t="s">
        <v>81</v>
      </c>
      <c r="D945" s="102"/>
      <c r="E945" s="102"/>
      <c r="F945" s="99">
        <f>SUM(F943:F944)</f>
        <v>0</v>
      </c>
      <c r="G945" s="99"/>
      <c r="H945" s="99"/>
      <c r="I945" s="99"/>
      <c r="J945" s="100"/>
    </row>
    <row r="946" spans="2:17" ht="40.9" customHeight="1" x14ac:dyDescent="0.25">
      <c r="B946" s="3"/>
      <c r="C946" s="105" t="s">
        <v>361</v>
      </c>
      <c r="D946" s="105"/>
      <c r="E946" s="105"/>
      <c r="F946" s="105"/>
      <c r="G946" s="105"/>
      <c r="H946" s="105"/>
      <c r="I946" s="105"/>
      <c r="J946" s="105"/>
    </row>
    <row r="948" spans="2:17" ht="15.75" x14ac:dyDescent="0.25">
      <c r="C948" s="75" t="s">
        <v>362</v>
      </c>
      <c r="D948" s="75"/>
      <c r="E948" s="75"/>
      <c r="F948" s="75"/>
      <c r="G948" s="75"/>
      <c r="H948" s="75"/>
      <c r="I948" s="75"/>
      <c r="J948" s="75"/>
    </row>
    <row r="949" spans="2:17" x14ac:dyDescent="0.25">
      <c r="C949" s="96" t="s">
        <v>363</v>
      </c>
      <c r="D949" s="76"/>
      <c r="E949" s="76"/>
      <c r="F949" s="94">
        <f>SUMPRODUCT((K5:K946=K4)*(Q5:Q946=Q949)*(J5:J946))</f>
        <v>0</v>
      </c>
      <c r="G949" s="95"/>
      <c r="H949" s="95"/>
      <c r="I949" s="95"/>
      <c r="J949" s="95"/>
      <c r="Q949" s="7">
        <v>1527</v>
      </c>
    </row>
    <row r="950" spans="2:17" ht="16.899999999999999" customHeight="1" x14ac:dyDescent="0.25">
      <c r="C950" s="96" t="s">
        <v>364</v>
      </c>
      <c r="D950" s="76"/>
      <c r="E950" s="76"/>
      <c r="F950" s="94">
        <f>SUMPRODUCT((K5:K946=K4)*(Q5:Q946=Q950)*(J5:J946))</f>
        <v>0</v>
      </c>
      <c r="G950" s="95"/>
      <c r="H950" s="95"/>
      <c r="I950" s="95"/>
      <c r="J950" s="95"/>
      <c r="Q950" s="7">
        <v>1318</v>
      </c>
    </row>
    <row r="952" spans="2:17" ht="15.75" x14ac:dyDescent="0.25">
      <c r="C952" s="75" t="s">
        <v>365</v>
      </c>
      <c r="D952" s="75"/>
      <c r="E952" s="75"/>
      <c r="F952" s="75"/>
      <c r="G952" s="75"/>
      <c r="H952" s="75"/>
      <c r="I952" s="75"/>
      <c r="J952" s="75"/>
    </row>
    <row r="953" spans="2:17" ht="33.75" customHeight="1" x14ac:dyDescent="0.25">
      <c r="C953" s="79" t="s">
        <v>366</v>
      </c>
      <c r="D953" s="80"/>
      <c r="E953" s="80"/>
      <c r="F953" s="78">
        <f>SUMIF(K14:K103, "", J14:J103)</f>
        <v>0</v>
      </c>
      <c r="G953" s="78"/>
      <c r="H953" s="78"/>
      <c r="I953" s="78"/>
      <c r="J953" s="78"/>
    </row>
    <row r="954" spans="2:17" ht="33.75" customHeight="1" x14ac:dyDescent="0.25">
      <c r="C954" s="79" t="s">
        <v>367</v>
      </c>
      <c r="D954" s="80"/>
      <c r="E954" s="80"/>
      <c r="F954" s="78">
        <f>SUMIF(K121:K376, "", J121:J376)</f>
        <v>0</v>
      </c>
      <c r="G954" s="78"/>
      <c r="H954" s="78"/>
      <c r="I954" s="78"/>
      <c r="J954" s="78"/>
    </row>
    <row r="955" spans="2:17" ht="16.899999999999999" customHeight="1" x14ac:dyDescent="0.25">
      <c r="C955" s="79" t="s">
        <v>368</v>
      </c>
      <c r="D955" s="80"/>
      <c r="E955" s="80"/>
      <c r="F955" s="78">
        <f>SUMIF(K391:K482, "", J391:J482)</f>
        <v>0</v>
      </c>
      <c r="G955" s="78"/>
      <c r="H955" s="78"/>
      <c r="I955" s="78"/>
      <c r="J955" s="78"/>
    </row>
    <row r="956" spans="2:17" ht="18" customHeight="1" x14ac:dyDescent="0.25">
      <c r="C956" s="79" t="s">
        <v>369</v>
      </c>
      <c r="D956" s="80"/>
      <c r="E956" s="80"/>
      <c r="F956" s="78">
        <f>SUMIF(K497:K585, "", J497:J585)</f>
        <v>0</v>
      </c>
      <c r="G956" s="78"/>
      <c r="H956" s="78"/>
      <c r="I956" s="78"/>
      <c r="J956" s="78"/>
    </row>
    <row r="957" spans="2:17" ht="16.899999999999999" customHeight="1" x14ac:dyDescent="0.25">
      <c r="C957" s="79" t="s">
        <v>370</v>
      </c>
      <c r="D957" s="80"/>
      <c r="E957" s="80"/>
      <c r="F957" s="78">
        <f>SUMIF(K612:K678, "", J612:J678)</f>
        <v>0</v>
      </c>
      <c r="G957" s="78"/>
      <c r="H957" s="78"/>
      <c r="I957" s="78"/>
      <c r="J957" s="78"/>
    </row>
    <row r="958" spans="2:17" ht="16.899999999999999" customHeight="1" x14ac:dyDescent="0.25">
      <c r="C958" s="79" t="s">
        <v>371</v>
      </c>
      <c r="D958" s="80"/>
      <c r="E958" s="80"/>
      <c r="F958" s="78">
        <f>SUMIF(K695:K708, "", J695:J708)</f>
        <v>0</v>
      </c>
      <c r="G958" s="78"/>
      <c r="H958" s="78"/>
      <c r="I958" s="78"/>
      <c r="J958" s="78"/>
    </row>
    <row r="959" spans="2:17" ht="16.899999999999999" customHeight="1" x14ac:dyDescent="0.25">
      <c r="C959" s="79" t="s">
        <v>372</v>
      </c>
      <c r="D959" s="80"/>
      <c r="E959" s="80"/>
      <c r="F959" s="78">
        <f>SUMIF(K725:K820, "", J725:J820)</f>
        <v>0</v>
      </c>
      <c r="G959" s="78"/>
      <c r="H959" s="78"/>
      <c r="I959" s="78"/>
      <c r="J959" s="78"/>
    </row>
    <row r="960" spans="2:17" ht="16.899999999999999" customHeight="1" x14ac:dyDescent="0.25">
      <c r="C960" s="79" t="s">
        <v>373</v>
      </c>
      <c r="D960" s="80"/>
      <c r="E960" s="80"/>
      <c r="F960" s="78">
        <f>SUMIF(K835:K938, "", J835:J938)</f>
        <v>0</v>
      </c>
      <c r="G960" s="78"/>
      <c r="H960" s="78"/>
      <c r="I960" s="78"/>
      <c r="J960" s="78"/>
    </row>
    <row r="961" spans="1:13" ht="15.75" customHeight="1" x14ac:dyDescent="0.25">
      <c r="C961" s="81" t="s">
        <v>374</v>
      </c>
      <c r="D961" s="82"/>
      <c r="E961" s="82"/>
      <c r="F961" s="41"/>
      <c r="G961" s="41"/>
      <c r="H961" s="41"/>
      <c r="I961" s="41"/>
      <c r="J961" s="42"/>
    </row>
    <row r="962" spans="1:13" x14ac:dyDescent="0.25">
      <c r="C962" s="83"/>
      <c r="D962" s="84"/>
      <c r="E962" s="84"/>
      <c r="F962" s="84"/>
      <c r="G962" s="84"/>
      <c r="H962" s="84"/>
      <c r="I962" s="84"/>
      <c r="J962" s="85"/>
    </row>
    <row r="963" spans="1:13" x14ac:dyDescent="0.25">
      <c r="A963" s="24"/>
      <c r="C963" s="86" t="s">
        <v>79</v>
      </c>
      <c r="D963" s="55"/>
      <c r="E963" s="55"/>
      <c r="F963" s="87">
        <f>SUMIF(K5:K946, IF(K4="","",K4), J5:J946)</f>
        <v>0</v>
      </c>
      <c r="G963" s="88"/>
      <c r="H963" s="88"/>
      <c r="I963" s="88"/>
      <c r="J963" s="89"/>
    </row>
    <row r="964" spans="1:13" x14ac:dyDescent="0.25">
      <c r="A964" s="24"/>
      <c r="C964" s="86" t="s">
        <v>80</v>
      </c>
      <c r="D964" s="55"/>
      <c r="E964" s="55"/>
      <c r="F964" s="87">
        <f>ROUND(SUMIF(K5:K946, IF(K4="","",K4), J5:J946) * 0.2, 2)</f>
        <v>0</v>
      </c>
      <c r="G964" s="88"/>
      <c r="H964" s="88"/>
      <c r="I964" s="88"/>
      <c r="J964" s="89"/>
    </row>
    <row r="965" spans="1:13" x14ac:dyDescent="0.25">
      <c r="C965" s="90" t="s">
        <v>81</v>
      </c>
      <c r="D965" s="74"/>
      <c r="E965" s="74"/>
      <c r="F965" s="91">
        <f>SUM(F963:F964)</f>
        <v>0</v>
      </c>
      <c r="G965" s="92"/>
      <c r="H965" s="92"/>
      <c r="I965" s="92"/>
      <c r="J965" s="93"/>
    </row>
    <row r="966" spans="1:13" x14ac:dyDescent="0.25">
      <c r="C966" s="71"/>
      <c r="D966" s="72"/>
      <c r="E966" s="72"/>
      <c r="F966" s="72"/>
      <c r="G966" s="72"/>
      <c r="H966" s="72"/>
      <c r="I966" s="72"/>
      <c r="J966" s="72"/>
    </row>
    <row r="967" spans="1:13" x14ac:dyDescent="0.25">
      <c r="C967" s="73" t="s">
        <v>375</v>
      </c>
      <c r="D967" s="72"/>
      <c r="E967" s="72"/>
      <c r="F967" s="72"/>
      <c r="G967" s="72"/>
      <c r="H967" s="72"/>
      <c r="I967" s="72"/>
      <c r="J967" s="72"/>
    </row>
    <row r="968" spans="1:13" x14ac:dyDescent="0.25">
      <c r="C968" s="74" t="str">
        <f>IF(Paramètres!AA2&lt;&gt;"",Paramètres!AA2,"")</f>
        <v xml:space="preserve">Zéro euro </v>
      </c>
      <c r="D968" s="74"/>
      <c r="E968" s="74"/>
      <c r="F968" s="74"/>
      <c r="G968" s="74"/>
      <c r="H968" s="74"/>
      <c r="I968" s="74"/>
      <c r="J968" s="74"/>
    </row>
    <row r="969" spans="1:13" x14ac:dyDescent="0.25">
      <c r="C969" s="74"/>
      <c r="D969" s="74"/>
      <c r="E969" s="74"/>
      <c r="F969" s="74"/>
      <c r="G969" s="74"/>
      <c r="H969" s="74"/>
      <c r="I969" s="74"/>
      <c r="J969" s="74"/>
    </row>
    <row r="971" spans="1:13" ht="15.75" x14ac:dyDescent="0.25">
      <c r="C971" s="75" t="s">
        <v>376</v>
      </c>
      <c r="D971" s="75"/>
      <c r="E971" s="75"/>
      <c r="F971" s="75"/>
      <c r="G971" s="75"/>
      <c r="H971" s="75"/>
      <c r="I971" s="75"/>
      <c r="J971" s="75"/>
    </row>
    <row r="972" spans="1:13" x14ac:dyDescent="0.25">
      <c r="C972" s="76" t="s">
        <v>377</v>
      </c>
      <c r="D972" s="76"/>
      <c r="E972" s="76"/>
      <c r="L972" s="7">
        <v>1</v>
      </c>
    </row>
    <row r="973" spans="1:13" x14ac:dyDescent="0.25">
      <c r="C973" s="67" t="s">
        <v>378</v>
      </c>
      <c r="D973" s="67"/>
      <c r="E973" s="67"/>
      <c r="F973" s="69">
        <f>SUMIF(L5:L946,L973, J5:J946)</f>
        <v>0</v>
      </c>
      <c r="G973" s="69"/>
      <c r="H973" s="69"/>
      <c r="I973" s="69"/>
      <c r="J973" s="69"/>
      <c r="K973" s="7">
        <v>1</v>
      </c>
      <c r="L973" s="7">
        <v>19181</v>
      </c>
    </row>
    <row r="974" spans="1:13" hidden="1" x14ac:dyDescent="0.25">
      <c r="A974" s="7">
        <v>0.2</v>
      </c>
      <c r="C974" s="22" t="str">
        <f>"	- dont T.V.A. à 20% sur " &amp;ROUND((SUMPRODUCT((L5:L946=L973)*1, J5:J946,(M5:M946=A974)*1)), 2)&amp; "€ :"</f>
        <v xml:space="preserve">	- dont T.V.A. à 20% sur 0€ :</v>
      </c>
      <c r="D974" s="22"/>
      <c r="E974" s="22"/>
      <c r="F974" s="77"/>
      <c r="G974" s="77"/>
      <c r="H974" s="77"/>
      <c r="I974" s="77"/>
      <c r="J974" s="77"/>
      <c r="K974" s="7">
        <v>1</v>
      </c>
      <c r="M974" s="7">
        <f>ROUND((SUMPRODUCT((L5:L946=L973)*1, J5:J946,(M5:M946=A974)*1))*A974, 2)</f>
        <v>0</v>
      </c>
    </row>
    <row r="975" spans="1:13" x14ac:dyDescent="0.25">
      <c r="C975" s="67" t="s">
        <v>379</v>
      </c>
      <c r="D975" s="67"/>
      <c r="E975" s="67"/>
      <c r="F975" s="43"/>
      <c r="G975" s="43"/>
      <c r="H975" s="43"/>
      <c r="I975" s="43"/>
      <c r="J975" s="43"/>
    </row>
    <row r="976" spans="1:13" x14ac:dyDescent="0.25">
      <c r="C976" s="68" t="s">
        <v>380</v>
      </c>
      <c r="D976" s="68"/>
      <c r="E976" s="68"/>
      <c r="F976" s="69">
        <f>SUM(F973:F974)</f>
        <v>0</v>
      </c>
      <c r="G976" s="69"/>
      <c r="H976" s="69"/>
      <c r="I976" s="69"/>
      <c r="J976" s="69"/>
    </row>
    <row r="977" spans="3:10" x14ac:dyDescent="0.25">
      <c r="C977" s="68" t="s">
        <v>381</v>
      </c>
      <c r="D977" s="68"/>
      <c r="E977" s="68"/>
      <c r="F977" s="69">
        <f>SUM(M973:M974)</f>
        <v>0</v>
      </c>
      <c r="G977" s="69"/>
      <c r="H977" s="69"/>
      <c r="I977" s="69"/>
      <c r="J977" s="69"/>
    </row>
    <row r="978" spans="3:10" x14ac:dyDescent="0.25">
      <c r="C978" s="68" t="s">
        <v>382</v>
      </c>
      <c r="D978" s="68"/>
      <c r="E978" s="68"/>
      <c r="F978" s="69">
        <f>SUM(F976:F977)</f>
        <v>0</v>
      </c>
      <c r="G978" s="69"/>
      <c r="H978" s="69"/>
      <c r="I978" s="69"/>
      <c r="J978" s="69"/>
    </row>
    <row r="980" spans="3:10" ht="56.65" customHeight="1" x14ac:dyDescent="0.25">
      <c r="F980" s="67" t="s">
        <v>383</v>
      </c>
      <c r="G980" s="67"/>
      <c r="H980" s="67"/>
      <c r="I980" s="67"/>
      <c r="J980" s="67"/>
    </row>
    <row r="982" spans="3:10" ht="85.15" customHeight="1" x14ac:dyDescent="0.25">
      <c r="C982" s="70" t="s">
        <v>384</v>
      </c>
      <c r="D982" s="70"/>
      <c r="F982" s="70" t="s">
        <v>385</v>
      </c>
      <c r="G982" s="70"/>
      <c r="H982" s="70"/>
      <c r="I982" s="70"/>
      <c r="J982" s="70"/>
    </row>
    <row r="983" spans="3:10" x14ac:dyDescent="0.25">
      <c r="C983" s="66"/>
      <c r="D983" s="66"/>
      <c r="E983" s="66"/>
      <c r="F983" s="66"/>
      <c r="G983" s="66"/>
      <c r="H983" s="66"/>
      <c r="I983" s="66"/>
      <c r="J983" s="66"/>
    </row>
  </sheetData>
  <sheetProtection password="E95E" sheet="1" objects="1" selectLockedCells="1"/>
  <mergeCells count="533">
    <mergeCell ref="C3:E3"/>
    <mergeCell ref="C4:E4"/>
    <mergeCell ref="C7:E7"/>
    <mergeCell ref="C8:E8"/>
    <mergeCell ref="C10:I10"/>
    <mergeCell ref="C13:F13"/>
    <mergeCell ref="C14:E14"/>
    <mergeCell ref="C15:I15"/>
    <mergeCell ref="C18:F18"/>
    <mergeCell ref="C19:E19"/>
    <mergeCell ref="C20:I20"/>
    <mergeCell ref="C28:F28"/>
    <mergeCell ref="C29:E29"/>
    <mergeCell ref="C30:I30"/>
    <mergeCell ref="C42:F42"/>
    <mergeCell ref="C43:F43"/>
    <mergeCell ref="C44:E44"/>
    <mergeCell ref="C47:I47"/>
    <mergeCell ref="C50:F50"/>
    <mergeCell ref="C51:E51"/>
    <mergeCell ref="C53:E53"/>
    <mergeCell ref="C55:I55"/>
    <mergeCell ref="C63:F63"/>
    <mergeCell ref="C64:E64"/>
    <mergeCell ref="C65:I65"/>
    <mergeCell ref="C77:F77"/>
    <mergeCell ref="C78:F78"/>
    <mergeCell ref="C79:E79"/>
    <mergeCell ref="C82:I82"/>
    <mergeCell ref="C85:F85"/>
    <mergeCell ref="C86:E86"/>
    <mergeCell ref="C88:E88"/>
    <mergeCell ref="C90:I90"/>
    <mergeCell ref="C95:F95"/>
    <mergeCell ref="C96:E96"/>
    <mergeCell ref="C97:I97"/>
    <mergeCell ref="C102:F102"/>
    <mergeCell ref="C103:E103"/>
    <mergeCell ref="C105:E105"/>
    <mergeCell ref="F106:J106"/>
    <mergeCell ref="C106:E106"/>
    <mergeCell ref="F107:J107"/>
    <mergeCell ref="C107:E107"/>
    <mergeCell ref="F108:J108"/>
    <mergeCell ref="C108:E108"/>
    <mergeCell ref="F109:J109"/>
    <mergeCell ref="C109:E109"/>
    <mergeCell ref="F110:J110"/>
    <mergeCell ref="C110:E110"/>
    <mergeCell ref="C111:E111"/>
    <mergeCell ref="C115:E115"/>
    <mergeCell ref="C117:I117"/>
    <mergeCell ref="C120:F120"/>
    <mergeCell ref="C121:E121"/>
    <mergeCell ref="C122:I122"/>
    <mergeCell ref="C125:F125"/>
    <mergeCell ref="C126:E126"/>
    <mergeCell ref="C127:I127"/>
    <mergeCell ref="C130:F130"/>
    <mergeCell ref="C131:E131"/>
    <mergeCell ref="C132:I132"/>
    <mergeCell ref="C135:F135"/>
    <mergeCell ref="C136:E136"/>
    <mergeCell ref="C137:I137"/>
    <mergeCell ref="C140:F140"/>
    <mergeCell ref="C141:E141"/>
    <mergeCell ref="C142:I142"/>
    <mergeCell ref="C145:F145"/>
    <mergeCell ref="C146:E146"/>
    <mergeCell ref="C147:I147"/>
    <mergeCell ref="C150:F150"/>
    <mergeCell ref="C151:E151"/>
    <mergeCell ref="C152:I152"/>
    <mergeCell ref="C155:F155"/>
    <mergeCell ref="C156:E156"/>
    <mergeCell ref="C158:E158"/>
    <mergeCell ref="C163:E163"/>
    <mergeCell ref="C164:I164"/>
    <mergeCell ref="C168:F168"/>
    <mergeCell ref="C169:E169"/>
    <mergeCell ref="C170:I170"/>
    <mergeCell ref="C173:F173"/>
    <mergeCell ref="C174:E174"/>
    <mergeCell ref="C176:E176"/>
    <mergeCell ref="C177:I177"/>
    <mergeCell ref="C180:F180"/>
    <mergeCell ref="C181:E181"/>
    <mergeCell ref="C182:I182"/>
    <mergeCell ref="C185:F185"/>
    <mergeCell ref="C186:E186"/>
    <mergeCell ref="C187:I187"/>
    <mergeCell ref="C190:F190"/>
    <mergeCell ref="C191:E191"/>
    <mergeCell ref="C193:E193"/>
    <mergeCell ref="C194:I194"/>
    <mergeCell ref="C197:F197"/>
    <mergeCell ref="C198:E198"/>
    <mergeCell ref="C199:I199"/>
    <mergeCell ref="C202:F202"/>
    <mergeCell ref="C203:E203"/>
    <mergeCell ref="C205:E205"/>
    <mergeCell ref="C206:I206"/>
    <mergeCell ref="C209:F209"/>
    <mergeCell ref="C210:E210"/>
    <mergeCell ref="C212:E212"/>
    <mergeCell ref="C213:I213"/>
    <mergeCell ref="C218:F218"/>
    <mergeCell ref="C219:E219"/>
    <mergeCell ref="C220:I220"/>
    <mergeCell ref="C223:F223"/>
    <mergeCell ref="C224:E224"/>
    <mergeCell ref="C227:E227"/>
    <mergeCell ref="C229:E229"/>
    <mergeCell ref="C230:I230"/>
    <mergeCell ref="C235:F235"/>
    <mergeCell ref="C236:F236"/>
    <mergeCell ref="C237:E237"/>
    <mergeCell ref="C241:E241"/>
    <mergeCell ref="C242:I242"/>
    <mergeCell ref="C245:F245"/>
    <mergeCell ref="C246:E246"/>
    <mergeCell ref="C249:E249"/>
    <mergeCell ref="C252:I252"/>
    <mergeCell ref="C255:F255"/>
    <mergeCell ref="C256:E256"/>
    <mergeCell ref="C257:I257"/>
    <mergeCell ref="C260:F260"/>
    <mergeCell ref="C261:E261"/>
    <mergeCell ref="C262:I262"/>
    <mergeCell ref="C265:F265"/>
    <mergeCell ref="C266:E266"/>
    <mergeCell ref="C268:E268"/>
    <mergeCell ref="C270:E270"/>
    <mergeCell ref="C271:I271"/>
    <mergeCell ref="C276:F276"/>
    <mergeCell ref="C277:F277"/>
    <mergeCell ref="C278:E278"/>
    <mergeCell ref="C281:I281"/>
    <mergeCell ref="C286:F286"/>
    <mergeCell ref="C287:F287"/>
    <mergeCell ref="C288:E288"/>
    <mergeCell ref="C292:E292"/>
    <mergeCell ref="C293:I293"/>
    <mergeCell ref="C296:F296"/>
    <mergeCell ref="C297:E297"/>
    <mergeCell ref="C298:I298"/>
    <mergeCell ref="C301:F301"/>
    <mergeCell ref="C302:E302"/>
    <mergeCell ref="C305:E305"/>
    <mergeCell ref="C307:I307"/>
    <mergeCell ref="C310:F310"/>
    <mergeCell ref="C311:E311"/>
    <mergeCell ref="C313:E313"/>
    <mergeCell ref="C315:I315"/>
    <mergeCell ref="C320:F320"/>
    <mergeCell ref="C321:E321"/>
    <mergeCell ref="C322:I322"/>
    <mergeCell ref="C334:F334"/>
    <mergeCell ref="C335:F335"/>
    <mergeCell ref="C336:E336"/>
    <mergeCell ref="C339:I339"/>
    <mergeCell ref="C342:F342"/>
    <mergeCell ref="C343:E343"/>
    <mergeCell ref="C345:E345"/>
    <mergeCell ref="C347:I347"/>
    <mergeCell ref="C353:F353"/>
    <mergeCell ref="C354:E354"/>
    <mergeCell ref="C355:I355"/>
    <mergeCell ref="C367:F367"/>
    <mergeCell ref="C368:F368"/>
    <mergeCell ref="C369:E369"/>
    <mergeCell ref="C372:I372"/>
    <mergeCell ref="C375:F375"/>
    <mergeCell ref="C376:E376"/>
    <mergeCell ref="C378:E378"/>
    <mergeCell ref="F379:J379"/>
    <mergeCell ref="C379:E379"/>
    <mergeCell ref="F380:J380"/>
    <mergeCell ref="C380:E380"/>
    <mergeCell ref="F381:J381"/>
    <mergeCell ref="C381:E381"/>
    <mergeCell ref="F382:J382"/>
    <mergeCell ref="C382:E382"/>
    <mergeCell ref="F383:J383"/>
    <mergeCell ref="C383:E383"/>
    <mergeCell ref="C384:E384"/>
    <mergeCell ref="C385:E385"/>
    <mergeCell ref="C387:I387"/>
    <mergeCell ref="C390:F390"/>
    <mergeCell ref="C391:E391"/>
    <mergeCell ref="C393:E393"/>
    <mergeCell ref="C395:I395"/>
    <mergeCell ref="C398:F398"/>
    <mergeCell ref="C399:E399"/>
    <mergeCell ref="C401:E401"/>
    <mergeCell ref="C404:I404"/>
    <mergeCell ref="C409:F409"/>
    <mergeCell ref="C410:F410"/>
    <mergeCell ref="C411:E411"/>
    <mergeCell ref="C414:I414"/>
    <mergeCell ref="C417:F417"/>
    <mergeCell ref="C418:E418"/>
    <mergeCell ref="C419:I419"/>
    <mergeCell ref="C424:F424"/>
    <mergeCell ref="C425:F425"/>
    <mergeCell ref="C426:E426"/>
    <mergeCell ref="C429:I429"/>
    <mergeCell ref="C432:F432"/>
    <mergeCell ref="C433:E433"/>
    <mergeCell ref="C434:I434"/>
    <mergeCell ref="C439:F439"/>
    <mergeCell ref="C440:F440"/>
    <mergeCell ref="C441:E441"/>
    <mergeCell ref="C444:I444"/>
    <mergeCell ref="C447:F447"/>
    <mergeCell ref="C448:E448"/>
    <mergeCell ref="C449:I449"/>
    <mergeCell ref="C459:F459"/>
    <mergeCell ref="C460:E460"/>
    <mergeCell ref="C461:I461"/>
    <mergeCell ref="C466:F466"/>
    <mergeCell ref="C467:E467"/>
    <mergeCell ref="C468:I468"/>
    <mergeCell ref="C471:F471"/>
    <mergeCell ref="C472:E472"/>
    <mergeCell ref="C473:I473"/>
    <mergeCell ref="C476:F476"/>
    <mergeCell ref="C477:E477"/>
    <mergeCell ref="C478:I478"/>
    <mergeCell ref="C481:F481"/>
    <mergeCell ref="C482:E482"/>
    <mergeCell ref="C484:E484"/>
    <mergeCell ref="F485:J485"/>
    <mergeCell ref="C485:E485"/>
    <mergeCell ref="F486:J486"/>
    <mergeCell ref="C486:E486"/>
    <mergeCell ref="F487:J487"/>
    <mergeCell ref="C487:E487"/>
    <mergeCell ref="F488:J488"/>
    <mergeCell ref="C488:E488"/>
    <mergeCell ref="F489:J489"/>
    <mergeCell ref="C489:E489"/>
    <mergeCell ref="C490:E490"/>
    <mergeCell ref="C491:E491"/>
    <mergeCell ref="C493:I493"/>
    <mergeCell ref="C496:F496"/>
    <mergeCell ref="C497:E497"/>
    <mergeCell ref="C499:E499"/>
    <mergeCell ref="C502:E502"/>
    <mergeCell ref="C503:I503"/>
    <mergeCell ref="C506:F506"/>
    <mergeCell ref="C507:E507"/>
    <mergeCell ref="C508:I508"/>
    <mergeCell ref="C513:F513"/>
    <mergeCell ref="C514:E514"/>
    <mergeCell ref="C515:I515"/>
    <mergeCell ref="C520:F520"/>
    <mergeCell ref="C521:E521"/>
    <mergeCell ref="C522:I522"/>
    <mergeCell ref="C527:F527"/>
    <mergeCell ref="C528:E528"/>
    <mergeCell ref="C529:I529"/>
    <mergeCell ref="C534:F534"/>
    <mergeCell ref="C535:E535"/>
    <mergeCell ref="C536:I536"/>
    <mergeCell ref="C539:F539"/>
    <mergeCell ref="C540:E540"/>
    <mergeCell ref="C541:I541"/>
    <mergeCell ref="C544:F544"/>
    <mergeCell ref="C545:E545"/>
    <mergeCell ref="C547:E547"/>
    <mergeCell ref="C548:I548"/>
    <mergeCell ref="C551:F551"/>
    <mergeCell ref="C552:E552"/>
    <mergeCell ref="C553:I553"/>
    <mergeCell ref="C558:F558"/>
    <mergeCell ref="C559:E559"/>
    <mergeCell ref="C560:I560"/>
    <mergeCell ref="C565:F565"/>
    <mergeCell ref="C566:E566"/>
    <mergeCell ref="C567:I567"/>
    <mergeCell ref="C572:F572"/>
    <mergeCell ref="C573:E573"/>
    <mergeCell ref="C574:I574"/>
    <mergeCell ref="C579:F579"/>
    <mergeCell ref="C580:E580"/>
    <mergeCell ref="C581:I581"/>
    <mergeCell ref="C584:F584"/>
    <mergeCell ref="C585:E585"/>
    <mergeCell ref="C588:E588"/>
    <mergeCell ref="F589:J589"/>
    <mergeCell ref="C589:E589"/>
    <mergeCell ref="F590:J590"/>
    <mergeCell ref="C590:E590"/>
    <mergeCell ref="F591:J591"/>
    <mergeCell ref="C591:E591"/>
    <mergeCell ref="F592:J592"/>
    <mergeCell ref="C592:E592"/>
    <mergeCell ref="F593:J593"/>
    <mergeCell ref="C593:E593"/>
    <mergeCell ref="C594:E594"/>
    <mergeCell ref="C595:E595"/>
    <mergeCell ref="C597:I597"/>
    <mergeCell ref="C610:F610"/>
    <mergeCell ref="C611:F611"/>
    <mergeCell ref="C612:E612"/>
    <mergeCell ref="C616:E616"/>
    <mergeCell ref="C618:I618"/>
    <mergeCell ref="C627:F627"/>
    <mergeCell ref="C628:F628"/>
    <mergeCell ref="C629:E629"/>
    <mergeCell ref="C632:I632"/>
    <mergeCell ref="C645:F645"/>
    <mergeCell ref="C646:F646"/>
    <mergeCell ref="C647:E647"/>
    <mergeCell ref="C650:I650"/>
    <mergeCell ref="C653:F653"/>
    <mergeCell ref="C654:E654"/>
    <mergeCell ref="C655:I655"/>
    <mergeCell ref="C658:F658"/>
    <mergeCell ref="C659:E659"/>
    <mergeCell ref="C661:E661"/>
    <mergeCell ref="C663:I663"/>
    <mergeCell ref="C676:F676"/>
    <mergeCell ref="C677:F677"/>
    <mergeCell ref="C678:E678"/>
    <mergeCell ref="C682:E682"/>
    <mergeCell ref="F683:J683"/>
    <mergeCell ref="C683:E683"/>
    <mergeCell ref="F684:J684"/>
    <mergeCell ref="C684:E684"/>
    <mergeCell ref="F685:J685"/>
    <mergeCell ref="C685:E685"/>
    <mergeCell ref="F686:J686"/>
    <mergeCell ref="C686:E686"/>
    <mergeCell ref="F687:J687"/>
    <mergeCell ref="C687:E687"/>
    <mergeCell ref="C688:E688"/>
    <mergeCell ref="C689:E689"/>
    <mergeCell ref="C691:I691"/>
    <mergeCell ref="C694:F694"/>
    <mergeCell ref="C695:E695"/>
    <mergeCell ref="C697:E697"/>
    <mergeCell ref="C699:I699"/>
    <mergeCell ref="C702:F702"/>
    <mergeCell ref="C703:E703"/>
    <mergeCell ref="C704:I704"/>
    <mergeCell ref="C707:F707"/>
    <mergeCell ref="C708:E708"/>
    <mergeCell ref="C710:E710"/>
    <mergeCell ref="F711:J711"/>
    <mergeCell ref="C711:E711"/>
    <mergeCell ref="F712:J712"/>
    <mergeCell ref="C712:E712"/>
    <mergeCell ref="F713:J713"/>
    <mergeCell ref="C713:E713"/>
    <mergeCell ref="F714:J714"/>
    <mergeCell ref="C714:E714"/>
    <mergeCell ref="F715:J715"/>
    <mergeCell ref="C715:E715"/>
    <mergeCell ref="C716:E716"/>
    <mergeCell ref="C717:E717"/>
    <mergeCell ref="C719:I719"/>
    <mergeCell ref="C724:F724"/>
    <mergeCell ref="C725:E725"/>
    <mergeCell ref="C726:I726"/>
    <mergeCell ref="C729:F729"/>
    <mergeCell ref="C730:E730"/>
    <mergeCell ref="C731:I731"/>
    <mergeCell ref="C734:F734"/>
    <mergeCell ref="C735:E735"/>
    <mergeCell ref="C737:E737"/>
    <mergeCell ref="C739:I739"/>
    <mergeCell ref="C744:F744"/>
    <mergeCell ref="C745:E745"/>
    <mergeCell ref="C747:E747"/>
    <mergeCell ref="C749:I749"/>
    <mergeCell ref="C754:F754"/>
    <mergeCell ref="C755:E755"/>
    <mergeCell ref="C757:E757"/>
    <mergeCell ref="C759:I759"/>
    <mergeCell ref="C769:F769"/>
    <mergeCell ref="C770:E770"/>
    <mergeCell ref="C771:I771"/>
    <mergeCell ref="C774:F774"/>
    <mergeCell ref="C775:E775"/>
    <mergeCell ref="C777:E777"/>
    <mergeCell ref="C779:I779"/>
    <mergeCell ref="C782:F782"/>
    <mergeCell ref="C783:E783"/>
    <mergeCell ref="C785:E785"/>
    <mergeCell ref="C787:I787"/>
    <mergeCell ref="C790:F790"/>
    <mergeCell ref="C791:E791"/>
    <mergeCell ref="C792:I792"/>
    <mergeCell ref="C795:F795"/>
    <mergeCell ref="C796:E796"/>
    <mergeCell ref="C798:E798"/>
    <mergeCell ref="C800:I800"/>
    <mergeCell ref="C803:F803"/>
    <mergeCell ref="C804:E804"/>
    <mergeCell ref="C806:E806"/>
    <mergeCell ref="C808:I808"/>
    <mergeCell ref="C812:F812"/>
    <mergeCell ref="C813:E813"/>
    <mergeCell ref="C814:I814"/>
    <mergeCell ref="C819:F819"/>
    <mergeCell ref="C820:E820"/>
    <mergeCell ref="C822:E822"/>
    <mergeCell ref="F823:J823"/>
    <mergeCell ref="C823:E823"/>
    <mergeCell ref="F824:J824"/>
    <mergeCell ref="C824:E824"/>
    <mergeCell ref="F825:J825"/>
    <mergeCell ref="C825:E825"/>
    <mergeCell ref="F826:J826"/>
    <mergeCell ref="C826:E826"/>
    <mergeCell ref="F827:J827"/>
    <mergeCell ref="C827:E827"/>
    <mergeCell ref="C828:E828"/>
    <mergeCell ref="C829:E829"/>
    <mergeCell ref="C831:I831"/>
    <mergeCell ref="C834:F834"/>
    <mergeCell ref="C835:E835"/>
    <mergeCell ref="C837:E837"/>
    <mergeCell ref="C839:I839"/>
    <mergeCell ref="C842:F842"/>
    <mergeCell ref="C843:E843"/>
    <mergeCell ref="C845:E845"/>
    <mergeCell ref="C847:I847"/>
    <mergeCell ref="C853:F853"/>
    <mergeCell ref="C854:E854"/>
    <mergeCell ref="C856:E856"/>
    <mergeCell ref="C858:I858"/>
    <mergeCell ref="C861:F861"/>
    <mergeCell ref="C862:E862"/>
    <mergeCell ref="C863:I863"/>
    <mergeCell ref="C866:F866"/>
    <mergeCell ref="C867:E867"/>
    <mergeCell ref="C869:E869"/>
    <mergeCell ref="C871:I871"/>
    <mergeCell ref="C876:F876"/>
    <mergeCell ref="C877:F877"/>
    <mergeCell ref="C878:E878"/>
    <mergeCell ref="C883:E883"/>
    <mergeCell ref="C885:I885"/>
    <mergeCell ref="C888:F888"/>
    <mergeCell ref="C889:E889"/>
    <mergeCell ref="C891:E891"/>
    <mergeCell ref="C893:I893"/>
    <mergeCell ref="C896:F896"/>
    <mergeCell ref="C897:E897"/>
    <mergeCell ref="C898:I898"/>
    <mergeCell ref="C901:F901"/>
    <mergeCell ref="C902:E902"/>
    <mergeCell ref="C904:E904"/>
    <mergeCell ref="C906:I906"/>
    <mergeCell ref="C911:F911"/>
    <mergeCell ref="C912:F912"/>
    <mergeCell ref="C913:E913"/>
    <mergeCell ref="C916:I916"/>
    <mergeCell ref="C921:F921"/>
    <mergeCell ref="C922:F922"/>
    <mergeCell ref="C923:E923"/>
    <mergeCell ref="C927:E927"/>
    <mergeCell ref="C929:I929"/>
    <mergeCell ref="C932:F932"/>
    <mergeCell ref="C933:E933"/>
    <mergeCell ref="C934:I934"/>
    <mergeCell ref="C937:F937"/>
    <mergeCell ref="C938:E938"/>
    <mergeCell ref="C940:E940"/>
    <mergeCell ref="F941:J941"/>
    <mergeCell ref="C941:E941"/>
    <mergeCell ref="F942:J942"/>
    <mergeCell ref="C942:E942"/>
    <mergeCell ref="F943:J943"/>
    <mergeCell ref="C943:E943"/>
    <mergeCell ref="F944:J944"/>
    <mergeCell ref="C944:E944"/>
    <mergeCell ref="F945:J945"/>
    <mergeCell ref="C945:E945"/>
    <mergeCell ref="C946:J946"/>
    <mergeCell ref="C948:J948"/>
    <mergeCell ref="F949:J949"/>
    <mergeCell ref="C949:E949"/>
    <mergeCell ref="F950:J950"/>
    <mergeCell ref="C950:E950"/>
    <mergeCell ref="C952:J952"/>
    <mergeCell ref="F953:J953"/>
    <mergeCell ref="C953:E953"/>
    <mergeCell ref="F954:J954"/>
    <mergeCell ref="C954:E954"/>
    <mergeCell ref="F955:J955"/>
    <mergeCell ref="C955:E955"/>
    <mergeCell ref="F956:J956"/>
    <mergeCell ref="C956:E956"/>
    <mergeCell ref="F957:J957"/>
    <mergeCell ref="C957:E957"/>
    <mergeCell ref="F958:J958"/>
    <mergeCell ref="C958:E958"/>
    <mergeCell ref="F959:J959"/>
    <mergeCell ref="C959:E959"/>
    <mergeCell ref="F960:J960"/>
    <mergeCell ref="C960:E960"/>
    <mergeCell ref="C961:E961"/>
    <mergeCell ref="C962:J962"/>
    <mergeCell ref="C963:E963"/>
    <mergeCell ref="F963:J963"/>
    <mergeCell ref="C964:E964"/>
    <mergeCell ref="F964:J964"/>
    <mergeCell ref="C965:E965"/>
    <mergeCell ref="F965:J965"/>
    <mergeCell ref="C966:J966"/>
    <mergeCell ref="C967:J967"/>
    <mergeCell ref="C968:J968"/>
    <mergeCell ref="C969:J969"/>
    <mergeCell ref="C971:J971"/>
    <mergeCell ref="C972:E972"/>
    <mergeCell ref="C973:E973"/>
    <mergeCell ref="F973:J973"/>
    <mergeCell ref="F974:J974"/>
    <mergeCell ref="C983:J983"/>
    <mergeCell ref="C975:E975"/>
    <mergeCell ref="C976:E976"/>
    <mergeCell ref="F976:J976"/>
    <mergeCell ref="C977:E977"/>
    <mergeCell ref="F977:J977"/>
    <mergeCell ref="C978:E978"/>
    <mergeCell ref="F978:J978"/>
    <mergeCell ref="F980:J980"/>
    <mergeCell ref="C982:D982"/>
    <mergeCell ref="F982:J98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Z-25013 - SENS - PALAIS ARCHIÉPISCOPAL - AILE DES ÉCURIES - Restauration du clos et du couvert
 89100 SENS&amp;RDCE  
DPGF - Lot n°2 MAÇONNERIE - PIERRE DE TAILLE</oddHeader>
    <oddFooter>&amp;L 2BDM Architectes F. DIDIER ACMH&amp;RPage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386</v>
      </c>
      <c r="AA1" s="7">
        <f>IF(DPGF!F965&lt;&gt;"",DPGF!F965,"0")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4" t="s">
        <v>387</v>
      </c>
      <c r="B3" s="43" t="s">
        <v>388</v>
      </c>
      <c r="C3" s="117" t="s">
        <v>413</v>
      </c>
      <c r="D3" s="117"/>
      <c r="E3" s="117"/>
      <c r="F3" s="117"/>
      <c r="G3" s="117"/>
      <c r="H3" s="117"/>
      <c r="I3" s="117"/>
      <c r="J3" s="11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4" t="s">
        <v>389</v>
      </c>
      <c r="B5" s="43" t="s">
        <v>390</v>
      </c>
      <c r="C5" s="117" t="s">
        <v>414</v>
      </c>
      <c r="D5" s="117"/>
      <c r="E5" s="117"/>
      <c r="F5" s="117"/>
      <c r="G5" s="117"/>
      <c r="H5" s="117"/>
      <c r="I5" s="117"/>
      <c r="J5" s="11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4" t="s">
        <v>399</v>
      </c>
      <c r="B7" s="43" t="s">
        <v>400</v>
      </c>
      <c r="C7" s="45" t="s">
        <v>415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4" t="s">
        <v>401</v>
      </c>
      <c r="B9" s="43" t="s">
        <v>402</v>
      </c>
      <c r="C9" s="45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4" t="s">
        <v>391</v>
      </c>
      <c r="B11" s="43" t="s">
        <v>392</v>
      </c>
      <c r="C11" s="117" t="s">
        <v>37</v>
      </c>
      <c r="D11" s="117"/>
      <c r="E11" s="117"/>
      <c r="F11" s="117"/>
      <c r="G11" s="117"/>
      <c r="H11" s="117"/>
      <c r="I11" s="117"/>
      <c r="J11" s="11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4" t="s">
        <v>403</v>
      </c>
      <c r="B13" s="43" t="s">
        <v>404</v>
      </c>
      <c r="C13" s="45" t="s">
        <v>416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4" t="s">
        <v>405</v>
      </c>
      <c r="B15" s="43" t="s">
        <v>406</v>
      </c>
      <c r="C15" s="45" t="s">
        <v>417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4" t="s">
        <v>407</v>
      </c>
      <c r="B17" s="43" t="s">
        <v>408</v>
      </c>
      <c r="C17" s="45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6">
        <v>0.2</v>
      </c>
      <c r="E19" s="47" t="s">
        <v>409</v>
      </c>
      <c r="AA19" s="7">
        <f>INT((AA5-AA18*100)/10)</f>
        <v>0</v>
      </c>
    </row>
    <row r="20" spans="1:27" ht="12.75" customHeight="1" x14ac:dyDescent="0.25">
      <c r="C20" s="48">
        <v>5.5E-2</v>
      </c>
      <c r="E20" s="47" t="s">
        <v>410</v>
      </c>
      <c r="AA20" s="7">
        <f>AA5-AA18*100-AA19*10</f>
        <v>0</v>
      </c>
    </row>
    <row r="21" spans="1:27" ht="12.75" customHeight="1" x14ac:dyDescent="0.25">
      <c r="C21" s="48">
        <v>0</v>
      </c>
      <c r="E21" s="47" t="s">
        <v>411</v>
      </c>
      <c r="AA21" s="7">
        <f>INT(AA6/10)</f>
        <v>0</v>
      </c>
    </row>
    <row r="22" spans="1:27" ht="12.75" customHeight="1" x14ac:dyDescent="0.25">
      <c r="C22" s="49">
        <v>0</v>
      </c>
      <c r="E22" s="47" t="s">
        <v>412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4" t="s">
        <v>393</v>
      </c>
      <c r="B24" s="43" t="s">
        <v>394</v>
      </c>
      <c r="C24" s="117"/>
      <c r="D24" s="117"/>
      <c r="E24" s="117"/>
      <c r="F24" s="117"/>
      <c r="G24" s="117"/>
      <c r="H24" s="117"/>
      <c r="I24" s="117"/>
      <c r="J24" s="11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4" t="s">
        <v>395</v>
      </c>
      <c r="B26" s="43" t="s">
        <v>396</v>
      </c>
      <c r="C26" s="117" t="s">
        <v>418</v>
      </c>
      <c r="D26" s="117"/>
      <c r="E26" s="117"/>
      <c r="F26" s="117"/>
      <c r="G26" s="117"/>
      <c r="H26" s="117"/>
      <c r="I26" s="117"/>
      <c r="J26" s="11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4" t="s">
        <v>397</v>
      </c>
      <c r="B28" s="43" t="s">
        <v>398</v>
      </c>
      <c r="C28" s="117"/>
      <c r="D28" s="117"/>
      <c r="E28" s="117"/>
      <c r="F28" s="117"/>
      <c r="G28" s="117"/>
      <c r="H28" s="117"/>
      <c r="I28" s="117"/>
      <c r="J28" s="11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419</v>
      </c>
      <c r="B1" s="7" t="s">
        <v>420</v>
      </c>
    </row>
    <row r="2" spans="1:3" x14ac:dyDescent="0.25">
      <c r="A2" s="7" t="s">
        <v>421</v>
      </c>
      <c r="B2" s="7" t="s">
        <v>413</v>
      </c>
    </row>
    <row r="3" spans="1:3" x14ac:dyDescent="0.25">
      <c r="A3" s="7" t="s">
        <v>422</v>
      </c>
      <c r="B3" s="7">
        <v>1</v>
      </c>
    </row>
    <row r="4" spans="1:3" x14ac:dyDescent="0.25">
      <c r="A4" s="7" t="s">
        <v>423</v>
      </c>
      <c r="B4" s="7">
        <v>0</v>
      </c>
    </row>
    <row r="5" spans="1:3" x14ac:dyDescent="0.25">
      <c r="A5" s="7" t="s">
        <v>424</v>
      </c>
      <c r="B5" s="7">
        <v>0</v>
      </c>
    </row>
    <row r="6" spans="1:3" x14ac:dyDescent="0.25">
      <c r="A6" s="7" t="s">
        <v>425</v>
      </c>
      <c r="B6" s="7">
        <v>1</v>
      </c>
    </row>
    <row r="7" spans="1:3" x14ac:dyDescent="0.25">
      <c r="A7" s="7" t="s">
        <v>426</v>
      </c>
      <c r="B7" s="7">
        <v>0</v>
      </c>
    </row>
    <row r="8" spans="1:3" x14ac:dyDescent="0.25">
      <c r="A8" s="7" t="s">
        <v>427</v>
      </c>
      <c r="B8" s="7">
        <v>0</v>
      </c>
    </row>
    <row r="9" spans="1:3" x14ac:dyDescent="0.25">
      <c r="A9" s="7" t="s">
        <v>428</v>
      </c>
      <c r="B9" s="7">
        <v>1</v>
      </c>
    </row>
    <row r="10" spans="1:3" x14ac:dyDescent="0.25">
      <c r="A10" s="7" t="s">
        <v>429</v>
      </c>
      <c r="C10" s="7" t="s">
        <v>430</v>
      </c>
    </row>
    <row r="11" spans="1:3" x14ac:dyDescent="0.25">
      <c r="A11" s="7" t="s">
        <v>431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20" t="s">
        <v>432</v>
      </c>
      <c r="C2" s="120"/>
      <c r="D2" s="120"/>
      <c r="E2" s="120"/>
      <c r="F2" s="120"/>
      <c r="G2" s="120"/>
      <c r="H2" s="120"/>
      <c r="I2" s="120"/>
      <c r="J2" s="120"/>
    </row>
    <row r="4" spans="1:10" ht="12.75" customHeight="1" x14ac:dyDescent="0.25">
      <c r="A4" s="44" t="s">
        <v>387</v>
      </c>
      <c r="B4" s="43" t="s">
        <v>433</v>
      </c>
      <c r="C4" s="119"/>
      <c r="D4" s="119"/>
      <c r="E4" s="119"/>
      <c r="F4" s="119"/>
      <c r="G4" s="119"/>
      <c r="H4" s="119"/>
      <c r="I4" s="119"/>
      <c r="J4" s="119"/>
    </row>
    <row r="6" spans="1:10" ht="12.75" customHeight="1" x14ac:dyDescent="0.25">
      <c r="A6" s="44" t="s">
        <v>389</v>
      </c>
      <c r="B6" s="43" t="s">
        <v>434</v>
      </c>
      <c r="C6" s="119"/>
      <c r="D6" s="119"/>
      <c r="E6" s="119"/>
      <c r="F6" s="119"/>
      <c r="G6" s="119"/>
      <c r="H6" s="119"/>
      <c r="I6" s="119"/>
      <c r="J6" s="119"/>
    </row>
    <row r="8" spans="1:10" ht="12.75" customHeight="1" x14ac:dyDescent="0.25">
      <c r="A8" s="44" t="s">
        <v>399</v>
      </c>
      <c r="B8" s="43" t="s">
        <v>435</v>
      </c>
      <c r="C8" s="119"/>
      <c r="D8" s="119"/>
      <c r="E8" s="119"/>
      <c r="F8" s="119"/>
      <c r="G8" s="119"/>
      <c r="H8" s="119"/>
      <c r="I8" s="119"/>
      <c r="J8" s="119"/>
    </row>
    <row r="10" spans="1:10" ht="12.75" customHeight="1" x14ac:dyDescent="0.25">
      <c r="A10" s="44" t="s">
        <v>401</v>
      </c>
      <c r="B10" s="43" t="s">
        <v>436</v>
      </c>
      <c r="C10" s="121"/>
      <c r="D10" s="121"/>
      <c r="E10" s="121"/>
      <c r="F10" s="121"/>
      <c r="G10" s="121"/>
      <c r="H10" s="121"/>
      <c r="I10" s="121"/>
      <c r="J10" s="121"/>
    </row>
    <row r="12" spans="1:10" ht="12.75" customHeight="1" x14ac:dyDescent="0.25">
      <c r="A12" s="44" t="s">
        <v>391</v>
      </c>
      <c r="B12" s="43" t="s">
        <v>437</v>
      </c>
      <c r="C12" s="119"/>
      <c r="D12" s="119"/>
      <c r="E12" s="119"/>
      <c r="F12" s="119"/>
      <c r="G12" s="119"/>
      <c r="H12" s="119"/>
      <c r="I12" s="119"/>
      <c r="J12" s="119"/>
    </row>
    <row r="14" spans="1:10" ht="12.75" customHeight="1" x14ac:dyDescent="0.25">
      <c r="A14" s="44" t="s">
        <v>403</v>
      </c>
      <c r="B14" s="43" t="s">
        <v>438</v>
      </c>
      <c r="C14" s="119"/>
      <c r="D14" s="119"/>
      <c r="E14" s="119"/>
      <c r="F14" s="119"/>
      <c r="G14" s="119"/>
      <c r="H14" s="119"/>
      <c r="I14" s="119"/>
      <c r="J14" s="119"/>
    </row>
    <row r="16" spans="1:10" ht="12.75" customHeight="1" x14ac:dyDescent="0.25">
      <c r="A16" s="44" t="s">
        <v>405</v>
      </c>
      <c r="B16" s="43" t="s">
        <v>439</v>
      </c>
      <c r="C16" s="119"/>
      <c r="D16" s="119"/>
      <c r="E16" s="119"/>
      <c r="F16" s="119"/>
      <c r="G16" s="119"/>
      <c r="H16" s="119"/>
      <c r="I16" s="119"/>
      <c r="J16" s="119"/>
    </row>
    <row r="18" spans="1:10" ht="12.75" customHeight="1" x14ac:dyDescent="0.25">
      <c r="A18" s="44" t="s">
        <v>407</v>
      </c>
      <c r="B18" s="43" t="s">
        <v>440</v>
      </c>
      <c r="C18" s="118"/>
      <c r="D18" s="118"/>
      <c r="E18" s="118"/>
      <c r="F18" s="118"/>
      <c r="G18" s="118"/>
      <c r="H18" s="118"/>
      <c r="I18" s="118"/>
      <c r="J18" s="118"/>
    </row>
    <row r="20" spans="1:10" ht="12.75" customHeight="1" x14ac:dyDescent="0.25">
      <c r="A20" s="44" t="s">
        <v>441</v>
      </c>
      <c r="B20" s="43" t="s">
        <v>442</v>
      </c>
      <c r="C20" s="118"/>
      <c r="D20" s="118"/>
      <c r="E20" s="118"/>
      <c r="F20" s="118"/>
      <c r="G20" s="118"/>
      <c r="H20" s="118"/>
      <c r="I20" s="118"/>
      <c r="J20" s="118"/>
    </row>
    <row r="22" spans="1:10" ht="12.75" customHeight="1" x14ac:dyDescent="0.25">
      <c r="A22" s="44" t="s">
        <v>393</v>
      </c>
      <c r="B22" s="43" t="s">
        <v>443</v>
      </c>
      <c r="C22" s="118"/>
      <c r="D22" s="118"/>
      <c r="E22" s="118"/>
      <c r="F22" s="118"/>
      <c r="G22" s="118"/>
      <c r="H22" s="118"/>
      <c r="I22" s="118"/>
      <c r="J22" s="118"/>
    </row>
    <row r="24" spans="1:10" ht="12.75" customHeight="1" x14ac:dyDescent="0.25">
      <c r="A24" s="44" t="s">
        <v>395</v>
      </c>
      <c r="B24" s="43" t="s">
        <v>444</v>
      </c>
      <c r="C24" s="119"/>
      <c r="D24" s="119"/>
      <c r="E24" s="119"/>
      <c r="F24" s="119"/>
      <c r="G24" s="119"/>
      <c r="H24" s="119"/>
      <c r="I24" s="119"/>
      <c r="J24" s="119"/>
    </row>
    <row r="28" spans="1:10" ht="60" customHeight="1" x14ac:dyDescent="0.25">
      <c r="A28" s="44" t="s">
        <v>397</v>
      </c>
      <c r="B28" s="43" t="s">
        <v>445</v>
      </c>
      <c r="C28" s="119"/>
      <c r="D28" s="119"/>
      <c r="E28" s="119"/>
      <c r="F28" s="119"/>
      <c r="G28" s="119"/>
      <c r="H28" s="119"/>
      <c r="I28" s="119"/>
      <c r="J28" s="11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Fourrier</dc:creator>
  <cp:lastModifiedBy>2BDM - Arnaud FOURRIER</cp:lastModifiedBy>
  <dcterms:created xsi:type="dcterms:W3CDTF">2025-09-09T12:17:20Z</dcterms:created>
  <dcterms:modified xsi:type="dcterms:W3CDTF">2025-09-10T14:02:51Z</dcterms:modified>
</cp:coreProperties>
</file>